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workbook.xml" ContentType="application/vnd.openxmlformats-officedocument.spreadsheetml.sheet.main+xml"/>
  <Override PartName="/xl/worksheets/sheet5.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4.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Target="xl/workbook.xml" Type="http://schemas.openxmlformats.org/officeDocument/2006/relationships/officeDocument" Id="rId1"/></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heetId="1" name="Estimates" state="visible" r:id="rId3"/>
    <sheet sheetId="2" name="Assumptions" state="visible" r:id="rId4"/>
    <sheet sheetId="3" name="Dashboard" state="hidden" r:id="rId5"/>
    <sheet sheetId="4" name="Settings" state="hidden" r:id="rId6"/>
    <sheet sheetId="5" name="Baseline Data" state="hidden" r:id="rId7"/>
  </sheets>
  <definedNames/>
  <calcPr/>
</workbook>
</file>

<file path=xl/comments1.xml><?xml version="1.0" encoding="utf-8"?>
<comments xmlns="http://schemas.openxmlformats.org/spreadsheetml/2006/main">
  <authors>
    <author/>
  </authors>
  <commentList>
    <comment ref="C9" authorId="0">
      <text>
        <t xml:space="preserve">Rob Green:
Figure currently not linked to estimates as this is a new way of splitting tech effort</t>
      </text>
    </comment>
    <comment ref="F17" authorId="0">
      <text>
        <t xml:space="preserve">Rob Green:
Maximum advised developers per workstream is 3</t>
      </text>
    </comment>
  </commentList>
</comments>
</file>

<file path=xl/sharedStrings.xml><?xml version="1.0" encoding="utf-8"?>
<sst xmlns="http://schemas.openxmlformats.org/spreadsheetml/2006/main" count="345" uniqueCount="164">
  <si>
    <t>Estimates</t>
  </si>
  <si>
    <t>Features</t>
  </si>
  <si>
    <t>Estimation (Days)</t>
  </si>
  <si>
    <t>Phase</t>
  </si>
  <si>
    <t>Area</t>
  </si>
  <si>
    <t>Functionality</t>
  </si>
  <si>
    <t># Screens</t>
  </si>
  <si>
    <t>Calculated</t>
  </si>
  <si>
    <t>Project</t>
  </si>
  <si>
    <t>Requirement Analysis &amp; Documentation</t>
  </si>
  <si>
    <t>System Architecture (Server &amp; DB)</t>
  </si>
  <si>
    <t>Consumer Cross Platform Application</t>
  </si>
  <si>
    <t>Splash Screen</t>
  </si>
  <si>
    <t>Sign in / Sign up  Screen</t>
  </si>
  <si>
    <t>Sign in Screen</t>
  </si>
  <si>
    <t>Sign up Screen</t>
  </si>
  <si>
    <t>Connect Facebook Screen, G+, Twitter, LinkedIn</t>
  </si>
  <si>
    <t>Facebook Permission Screen</t>
  </si>
  <si>
    <t>Forgot Password Screen</t>
  </si>
  <si>
    <t>Home Screen (with 2 buttons) + Bid Updates</t>
  </si>
  <si>
    <t>Airline / Flight Search Screen</t>
  </si>
  <si>
    <t>Airline / Flight Auction item Screen</t>
  </si>
  <si>
    <t>Seat Map Screen</t>
  </si>
  <si>
    <t>Bid Screen (Automatic OR Manual)</t>
  </si>
  <si>
    <t>Bidding Engine + Push Notification</t>
  </si>
  <si>
    <t>Messages send out automatically to facebook</t>
  </si>
  <si>
    <t>Winner Screen</t>
  </si>
  <si>
    <t>Payment Screen</t>
  </si>
  <si>
    <t>- Multi CC cards should be stored for confirming payment
- Send email with the confirmation number</t>
  </si>
  <si>
    <t>Payment Confirmation &amp; Thanks Screen</t>
  </si>
  <si>
    <t>Payment Engine</t>
  </si>
  <si>
    <t>Seat Selection Screen</t>
  </si>
  <si>
    <t>Boarding Pass Screen</t>
  </si>
  <si>
    <t>Loser Screen</t>
  </si>
  <si>
    <t>Promotion Screen</t>
  </si>
  <si>
    <t>Settings Screen</t>
  </si>
  <si>
    <t>Flight Manager Android Application</t>
  </si>
  <si>
    <t>Create Auction</t>
  </si>
  <si>
    <t>- Airport / Flight Number Search Screen</t>
  </si>
  <si>
    <t>- Flight information &amp; confirmation Screen</t>
  </si>
  <si>
    <t>- Seat Map Availability Screen</t>
  </si>
  <si>
    <t>http://www.amadeus.com/airlineit/solutions/sol_2stand_1ecommerce_1eretail.html</t>
  </si>
  <si>
    <t>- Create / Edit / Confirm Auction items (by selecting seats) </t>
  </si>
  <si>
    <t>- Starting Bid Amount Screen</t>
  </si>
  <si>
    <t>- Auction Start / End Time</t>
  </si>
  <si>
    <t>Auctions list (with edit/delete option)</t>
  </si>
  <si>
    <t>Settings</t>
  </si>
  <si>
    <t>SeatBay Admin Control Panel (Web based)</t>
  </si>
  <si>
    <t>Login Screen</t>
  </si>
  <si>
    <t>Forgot Password</t>
  </si>
  <si>
    <t>Remember me</t>
  </si>
  <si>
    <t>Admin User Group Management</t>
  </si>
  <si>
    <t>Admin User Management</t>
  </si>
  <si>
    <t>Airline Management</t>
  </si>
  <si>
    <t>Airline User Management</t>
  </si>
  <si>
    <t>Ads Management</t>
  </si>
  <si>
    <t>Promotions</t>
  </si>
  <si>
    <t>Reports</t>
  </si>
  <si>
    <t>Logout</t>
  </si>
  <si>
    <t>Web-services</t>
  </si>
  <si>
    <t>Analytics</t>
  </si>
  <si>
    <t>SDI recommends http://www.flurry.com/index.html OR http://www.google.com/analytics/mobile/</t>
  </si>
  <si>
    <t>QA (Crash report)</t>
  </si>
  <si>
    <t>SDI recommends https://www.bugsense.com/ &amp; http://appium.io/</t>
  </si>
  <si>
    <t>Demo</t>
  </si>
  <si>
    <t>Create demo for display on PC or Tablet-Consumer  &amp; Flight Admin interface screens</t>
  </si>
  <si>
    <t>Assumption</t>
  </si>
  <si>
    <t>Client wants the app in multiple language. Please provide us the list of languages to evaluate the additional time required</t>
  </si>
  <si>
    <t>Client will provide Facebook account id for connect with facebook feature</t>
  </si>
  <si>
    <t>Can a user place more than 1 bid at one time through the app?</t>
  </si>
  <si>
    <t>Client will have to subscribe payment gateway &amp; provide us the credentails before the start of the development</t>
  </si>
  <si>
    <t>Client will have to subscribe for vault to store cc details eg: https://developer.paypal.com/webapps/developer/docs/api/#vault</t>
  </si>
  <si>
    <t>Client will provide detailed specs how the payment will be transfered to each airlines bank account.</t>
  </si>
  <si>
    <t>SDI recommends for Airline lookup by Airport (http://developer.flightlookup.com/). Please refer the pricing section before taking the decision</t>
  </si>
  <si>
    <t>For Seat Map &amp; Reservation SDI was able to find only this site (http://seatexpert.com/) who provides an API to display seat maps. SDI does not guarantee the accuracy of the data provided by this site.</t>
  </si>
  <si>
    <t>In order for the app to function correctly for all the airlines we will need access to the airlines CRS. It seems Amadeus </t>
  </si>
  <si>
    <t>SDI will provide timeline to all the features marked as TBD after receiving detaied specs from the client</t>
  </si>
  <si>
    <t>Project ballpark estimate (biased to Technology)</t>
  </si>
  <si>
    <t>Phase 1</t>
  </si>
  <si>
    <t>This space is reserved for writing a description of the phase of work and any high level functionality and caveats.</t>
  </si>
  <si>
    <t>Technology effort</t>
  </si>
  <si>
    <t>Variables</t>
  </si>
  <si>
    <t>~</t>
  </si>
  <si>
    <t>Estimate Cost</t>
  </si>
  <si>
    <t>INR</t>
  </si>
  <si>
    <t>%</t>
  </si>
  <si>
    <t>~ %</t>
  </si>
  <si>
    <t>Δ</t>
  </si>
  <si>
    <t>Overview</t>
  </si>
  <si>
    <t>Development</t>
  </si>
  <si>
    <t>Lead %T</t>
  </si>
  <si>
    <t>Technology</t>
  </si>
  <si>
    <t>Leadership</t>
  </si>
  <si>
    <t>Testing %E</t>
  </si>
  <si>
    <t>Testing</t>
  </si>
  <si>
    <t>Rework</t>
  </si>
  <si>
    <t>UX %E</t>
  </si>
  <si>
    <t>UX</t>
  </si>
  <si>
    <t>Contingecy</t>
  </si>
  <si>
    <t>Creative %E</t>
  </si>
  <si>
    <t>Creative</t>
  </si>
  <si>
    <t>Total</t>
  </si>
  <si>
    <t>Calculated effort</t>
  </si>
  <si>
    <t>Client oversight</t>
  </si>
  <si>
    <t>Medium</t>
  </si>
  <si>
    <t>High</t>
  </si>
  <si>
    <t>Delivery Mg</t>
  </si>
  <si>
    <t>Blended rate</t>
  </si>
  <si>
    <t>Client Services</t>
  </si>
  <si>
    <t>Range (INR)</t>
  </si>
  <si>
    <t>Team size variables</t>
  </si>
  <si>
    <t>Developers</t>
  </si>
  <si>
    <t>Rework Cost</t>
  </si>
  <si>
    <t>D</t>
  </si>
  <si>
    <t>Actual estimated effort</t>
  </si>
  <si>
    <t>QA</t>
  </si>
  <si>
    <t>Duration</t>
  </si>
  <si>
    <t>Man</t>
  </si>
  <si>
    <t>Elapsed</t>
  </si>
  <si>
    <t>Combined Cost</t>
  </si>
  <si>
    <t>Total (Days)</t>
  </si>
  <si>
    <t>Total (Weeks)</t>
  </si>
  <si>
    <t>Total (Months)</t>
  </si>
  <si>
    <t>Total (Years)</t>
  </si>
  <si>
    <t>Span</t>
  </si>
  <si>
    <t>Start</t>
  </si>
  <si>
    <t>End</t>
  </si>
  <si>
    <t>Contingency</t>
  </si>
  <si>
    <t>Δ %</t>
  </si>
  <si>
    <t> ~ %</t>
  </si>
  <si>
    <t>Date</t>
  </si>
  <si>
    <t>ASSUMES WATERFALL RATHER THAN AGILE</t>
  </si>
  <si>
    <t>Lists and values</t>
  </si>
  <si>
    <t>Very Low</t>
  </si>
  <si>
    <t>Percent of week</t>
  </si>
  <si>
    <t>Low</t>
  </si>
  <si>
    <t>Very High</t>
  </si>
  <si>
    <t>Feature complexity</t>
  </si>
  <si>
    <t>#</t>
  </si>
  <si>
    <t>Hours</t>
  </si>
  <si>
    <t>Moderate</t>
  </si>
  <si>
    <t>Risk</t>
  </si>
  <si>
    <t>N/A</t>
  </si>
  <si>
    <t>None</t>
  </si>
  <si>
    <t>BARRATT INITIAL WEB BUILD</t>
  </si>
  <si>
    <t>ASDA MONEY</t>
  </si>
  <si>
    <t>BRANDON GENERATOR</t>
  </si>
  <si>
    <t>SAUDI ARAMCO</t>
  </si>
  <si>
    <t>COKE MOMENT 3</t>
  </si>
  <si>
    <t>FORMULA 1 - GP2</t>
  </si>
  <si>
    <t>AMERICAS CUP</t>
  </si>
  <si>
    <t>AVERAGE</t>
  </si>
  <si>
    <t>Strategy &amp; Planning</t>
  </si>
  <si>
    <t>Estimated</t>
  </si>
  <si>
    <t>H</t>
  </si>
  <si>
    <t>Actual</t>
  </si>
  <si>
    <t>Result</t>
  </si>
  <si>
    <t>% of Tech Effort</t>
  </si>
  <si>
    <t>User Experience</t>
  </si>
  <si>
    <t>Technology
(Application)</t>
  </si>
  <si>
    <t>Technology
(User Interface)</t>
  </si>
  <si>
    <t>Client
Services</t>
  </si>
  <si>
    <t>Delivery
Management</t>
  </si>
  <si>
    <t>Managed
Services</t>
  </si>
</sst>
</file>

<file path=xl/styles.xml><?xml version="1.0" encoding="utf-8"?>
<styleSheet xmlns="http://schemas.openxmlformats.org/spreadsheetml/2006/main" xmlns:x14ac="http://schemas.microsoft.com/office/spreadsheetml/2009/9/ac" xmlns:mc="http://schemas.openxmlformats.org/markup-compatibility/2006">
  <numFmts count="18">
    <numFmt numFmtId="164" formatCode="[&gt;99999]##,##,##0.00;[&lt;-99999.99]-##,##,##0.00;##,##0.00"/>
    <numFmt numFmtId="165" formatCode="#,##0;(#,##0);0"/>
    <numFmt numFmtId="166" formatCode="0.0000000000000000%"/>
    <numFmt numFmtId="167" formatCode="[&gt;99999]##,##,##0.00;[&lt;-99999.99]-##,##,##0.00;##,##0.00"/>
    <numFmt numFmtId="168" formatCode="#,##0;(#,##0);"/>
    <numFmt numFmtId="169" formatCode="00"/>
    <numFmt numFmtId="170" formatCode="[$£-809]#,##0.00"/>
    <numFmt numFmtId="171" formatCode="00"/>
    <numFmt numFmtId="172" formatCode="[&gt;99999]##,##,##0.00;[&lt;-99999.99]-##,##,##0.00;##,##0.00"/>
    <numFmt numFmtId="173" formatCode="[$£-809]#,##0.00"/>
    <numFmt numFmtId="174" formatCode="[&gt;99999]##,##,##0.00;[&lt;-99999.99]-##,##,##0.00;##,##0.00"/>
    <numFmt numFmtId="175" formatCode="#,##0;(#,##0);"/>
    <numFmt numFmtId="176" formatCode="00"/>
    <numFmt numFmtId="177" formatCode="m/d/yyyy;@"/>
    <numFmt numFmtId="178" formatCode="[$£-809]#,##0.00"/>
    <numFmt numFmtId="179" formatCode="m/d/yyyy;@"/>
    <numFmt numFmtId="180" formatCode="[$£-809]#,##0.00"/>
    <numFmt numFmtId="181" formatCode="#,##0;(#,##0);"/>
  </numFmts>
  <fonts count="149">
    <font>
      <b val="0"/>
      <i val="0"/>
      <strike val="0"/>
      <u val="none"/>
      <sz val="10.0"/>
      <color rgb="FF000000"/>
      <name val="Arial"/>
    </font>
    <font>
      <b val="0"/>
      <i val="0"/>
      <strike val="0"/>
      <u val="none"/>
      <sz val="11.0"/>
      <color rgb="FF000000"/>
      <name val="Calibri"/>
    </font>
    <font>
      <b val="0"/>
      <i val="0"/>
      <strike val="0"/>
      <u val="none"/>
      <sz val="11.0"/>
      <color rgb="FF000000"/>
      <name val="Calibri"/>
    </font>
    <font>
      <b val="0"/>
      <i val="0"/>
      <strike val="0"/>
      <u val="none"/>
      <sz val="11.0"/>
      <color rgb="FF000000"/>
      <name val="Calibri"/>
    </font>
    <font>
      <b val="0"/>
      <i val="0"/>
      <strike val="0"/>
      <u val="none"/>
      <sz val="11.0"/>
      <color rgb="FF000000"/>
      <name val="Calibri"/>
    </font>
    <font>
      <b val="0"/>
      <i val="0"/>
      <strike val="0"/>
      <u val="none"/>
      <sz val="11.0"/>
      <color rgb="FF000000"/>
      <name val="Calibri"/>
    </font>
    <font>
      <b/>
      <i val="0"/>
      <strike val="0"/>
      <u val="none"/>
      <sz val="11.0"/>
      <color rgb="FFFFFFFF"/>
      <name val="Calibri"/>
    </font>
    <font>
      <b/>
      <i val="0"/>
      <strike val="0"/>
      <u val="none"/>
      <sz val="11.0"/>
      <color rgb="FF262626"/>
      <name val="Calibri"/>
    </font>
    <font>
      <b val="0"/>
      <i val="0"/>
      <strike val="0"/>
      <u val="none"/>
      <sz val="11.0"/>
      <color rgb="FFFFFFFF"/>
      <name val="Calibri"/>
    </font>
    <font>
      <b/>
      <i val="0"/>
      <strike val="0"/>
      <u val="none"/>
      <sz val="11.0"/>
      <color rgb="FFFFFFFF"/>
      <name val="Calibri"/>
    </font>
    <font>
      <b/>
      <i val="0"/>
      <strike val="0"/>
      <u val="none"/>
      <sz val="11.0"/>
      <color rgb="FF262626"/>
      <name val="Calibri"/>
    </font>
    <font>
      <b val="0"/>
      <i val="0"/>
      <strike val="0"/>
      <u val="none"/>
      <sz val="11.0"/>
      <color rgb="FF000000"/>
      <name val="Calibri"/>
    </font>
    <font>
      <b val="0"/>
      <i val="0"/>
      <strike val="0"/>
      <u val="none"/>
      <sz val="10.0"/>
      <color rgb="FF000000"/>
      <name val="Calibri"/>
    </font>
    <font>
      <b val="0"/>
      <i val="0"/>
      <strike val="0"/>
      <u val="none"/>
      <sz val="11.0"/>
      <color rgb="FFFFFFFF"/>
      <name val="Calibri"/>
    </font>
    <font>
      <b val="0"/>
      <i val="0"/>
      <strike val="0"/>
      <u val="none"/>
      <sz val="11.0"/>
      <color rgb="FF000000"/>
      <name val="Calibri"/>
    </font>
    <font>
      <b val="0"/>
      <i val="0"/>
      <strike val="0"/>
      <u val="none"/>
      <sz val="10.0"/>
      <color rgb="FF000000"/>
      <name val="Calibri"/>
    </font>
    <font>
      <b/>
      <i val="0"/>
      <strike val="0"/>
      <u val="none"/>
      <sz val="11.0"/>
      <color rgb="FF000000"/>
      <name val="Calibri"/>
    </font>
    <font>
      <b val="0"/>
      <i val="0"/>
      <strike val="0"/>
      <u val="none"/>
      <sz val="11.0"/>
      <color rgb="FF595959"/>
      <name val="Calibri"/>
    </font>
    <font>
      <b/>
      <i val="0"/>
      <strike val="0"/>
      <u val="none"/>
      <sz val="11.0"/>
      <color rgb="FFFFFFFF"/>
      <name val="Calibri"/>
    </font>
    <font>
      <b/>
      <i val="0"/>
      <strike val="0"/>
      <u val="none"/>
      <sz val="11.0"/>
      <color rgb="FFFFFFFF"/>
      <name val="Calibri"/>
    </font>
    <font>
      <b/>
      <i val="0"/>
      <strike val="0"/>
      <u val="none"/>
      <sz val="11.0"/>
      <color rgb="FF262626"/>
      <name val="Calibri"/>
    </font>
    <font>
      <b val="0"/>
      <i val="0"/>
      <strike val="0"/>
      <u val="none"/>
      <sz val="11.0"/>
      <color rgb="FF000000"/>
      <name val="Calibri"/>
    </font>
    <font>
      <b val="0"/>
      <i val="0"/>
      <strike val="0"/>
      <u val="none"/>
      <sz val="11.0"/>
      <color rgb="FF000000"/>
      <name val="Calibri"/>
    </font>
    <font>
      <b val="0"/>
      <i val="0"/>
      <strike val="0"/>
      <u val="none"/>
      <sz val="10.0"/>
      <color rgb="FF000000"/>
      <name val="Calibri"/>
    </font>
    <font>
      <b val="0"/>
      <i val="0"/>
      <strike val="0"/>
      <u val="none"/>
      <sz val="11.0"/>
      <color rgb="FF000000"/>
      <name val="Calibri"/>
    </font>
    <font>
      <b val="0"/>
      <i val="0"/>
      <strike val="0"/>
      <u val="none"/>
      <sz val="11.0"/>
      <color rgb="FF000000"/>
      <name val="Calibri"/>
    </font>
    <font>
      <b val="0"/>
      <i val="0"/>
      <strike val="0"/>
      <u val="none"/>
      <sz val="8.0"/>
      <color rgb="FF7F7F7F"/>
      <name val="Calibri"/>
    </font>
    <font>
      <b val="0"/>
      <i val="0"/>
      <strike val="0"/>
      <u val="none"/>
      <sz val="11.0"/>
      <color rgb="FF000000"/>
      <name val="Calibri"/>
    </font>
    <font>
      <b/>
      <i val="0"/>
      <strike val="0"/>
      <u val="none"/>
      <sz val="11.0"/>
      <color rgb="FF262626"/>
      <name val="Calibri"/>
    </font>
    <font>
      <b val="0"/>
      <i val="0"/>
      <strike val="0"/>
      <u val="none"/>
      <sz val="11.0"/>
      <color rgb="FF000000"/>
      <name val="Calibri"/>
    </font>
    <font>
      <b val="0"/>
      <i val="0"/>
      <strike val="0"/>
      <u val="none"/>
      <sz val="11.0"/>
      <color rgb="FF000000"/>
      <name val="Calibri"/>
    </font>
    <font>
      <b/>
      <i val="0"/>
      <strike val="0"/>
      <u val="none"/>
      <sz val="11.0"/>
      <color rgb="FFFFFFFF"/>
      <name val="Calibri"/>
    </font>
    <font>
      <b val="0"/>
      <i val="0"/>
      <strike val="0"/>
      <u val="none"/>
      <sz val="11.0"/>
      <color rgb="FF000000"/>
      <name val="Calibri"/>
    </font>
    <font>
      <b val="0"/>
      <i val="0"/>
      <strike val="0"/>
      <u val="none"/>
      <sz val="11.0"/>
      <color rgb="FF000000"/>
      <name val="Calibri"/>
    </font>
    <font>
      <b val="0"/>
      <i val="0"/>
      <strike val="0"/>
      <u val="none"/>
      <sz val="11.0"/>
      <color rgb="FF7F7F7F"/>
      <name val="Calibri"/>
    </font>
    <font>
      <b val="0"/>
      <i val="0"/>
      <strike val="0"/>
      <u val="none"/>
      <sz val="11.0"/>
      <color rgb="FFBFBFBF"/>
      <name val="Calibri"/>
    </font>
    <font>
      <b/>
      <i val="0"/>
      <strike val="0"/>
      <u val="none"/>
      <sz val="11.0"/>
      <color rgb="FF262626"/>
      <name val="Calibri"/>
    </font>
    <font>
      <b val="0"/>
      <i val="0"/>
      <strike val="0"/>
      <u val="none"/>
      <sz val="11.0"/>
      <color rgb="FF3F3F3F"/>
      <name val="Calibri"/>
    </font>
    <font>
      <b/>
      <i val="0"/>
      <strike val="0"/>
      <u val="none"/>
      <sz val="11.0"/>
      <color rgb="FFFFFFFF"/>
      <name val="Calibri"/>
    </font>
    <font>
      <b val="0"/>
      <i val="0"/>
      <strike val="0"/>
      <u val="none"/>
      <sz val="8.0"/>
      <color rgb="FF000000"/>
      <name val="Calibri"/>
    </font>
    <font>
      <b val="0"/>
      <i val="0"/>
      <strike val="0"/>
      <u val="none"/>
      <sz val="10.0"/>
      <color rgb="FF000000"/>
      <name val="Calibri"/>
    </font>
    <font>
      <b val="0"/>
      <i val="0"/>
      <strike val="0"/>
      <u val="none"/>
      <sz val="11.0"/>
      <color rgb="FFFFFFFF"/>
      <name val="Calibri"/>
    </font>
    <font>
      <b val="0"/>
      <i val="0"/>
      <strike val="0"/>
      <u val="none"/>
      <sz val="10.0"/>
      <color rgb="FF000000"/>
      <name val="Calibri"/>
    </font>
    <font>
      <b/>
      <i val="0"/>
      <strike val="0"/>
      <u val="none"/>
      <sz val="11.0"/>
      <color rgb="FFFFFFFF"/>
      <name val="Calibri"/>
    </font>
    <font>
      <b val="0"/>
      <i val="0"/>
      <strike val="0"/>
      <u val="none"/>
      <sz val="10.0"/>
      <color rgb="FF000000"/>
      <name val="Calibri"/>
    </font>
    <font>
      <b val="0"/>
      <i val="0"/>
      <strike val="0"/>
      <u val="none"/>
      <sz val="11.0"/>
      <color rgb="FF000000"/>
      <name val="Calibri"/>
    </font>
    <font>
      <b val="0"/>
      <i val="0"/>
      <strike val="0"/>
      <u val="none"/>
      <sz val="11.0"/>
      <color rgb="FF000000"/>
      <name val="Calibri"/>
    </font>
    <font>
      <b val="0"/>
      <i val="0"/>
      <strike val="0"/>
      <u val="none"/>
      <sz val="11.0"/>
      <color rgb="FFBFBFBF"/>
      <name val="Calibri"/>
    </font>
    <font>
      <b val="0"/>
      <i val="0"/>
      <strike val="0"/>
      <u val="none"/>
      <sz val="8.0"/>
      <color rgb="FF7F7F7F"/>
      <name val="Calibri"/>
    </font>
    <font>
      <b val="0"/>
      <i val="0"/>
      <strike val="0"/>
      <u val="none"/>
      <sz val="8.0"/>
      <color rgb="FF7F7F7F"/>
      <name val="Calibri"/>
    </font>
    <font>
      <b val="0"/>
      <i val="0"/>
      <strike val="0"/>
      <u val="none"/>
      <sz val="8.0"/>
      <color rgb="FFBFBFBF"/>
      <name val="Calibri"/>
    </font>
    <font>
      <b val="0"/>
      <i val="0"/>
      <strike val="0"/>
      <u val="none"/>
      <sz val="11.0"/>
      <color rgb="FF000000"/>
      <name val="Calibri"/>
    </font>
    <font>
      <b val="0"/>
      <i val="0"/>
      <strike val="0"/>
      <u val="none"/>
      <sz val="11.0"/>
      <color rgb="FF000000"/>
      <name val="Calibri"/>
    </font>
    <font>
      <b val="0"/>
      <i val="0"/>
      <strike val="0"/>
      <u val="none"/>
      <sz val="11.0"/>
      <color rgb="FF000000"/>
      <name val="Calibri"/>
    </font>
    <font>
      <b val="0"/>
      <i val="0"/>
      <strike val="0"/>
      <u val="none"/>
      <sz val="8.0"/>
      <color rgb="FF000000"/>
      <name val="Calibri"/>
    </font>
    <font>
      <b val="0"/>
      <i val="0"/>
      <strike val="0"/>
      <u val="none"/>
      <sz val="11.0"/>
      <color rgb="FF000000"/>
      <name val="Calibri"/>
    </font>
    <font>
      <b val="0"/>
      <i val="0"/>
      <strike val="0"/>
      <u val="none"/>
      <sz val="11.0"/>
      <color rgb="FFFF0000"/>
      <name val="Calibri"/>
    </font>
    <font>
      <b/>
      <i val="0"/>
      <strike val="0"/>
      <u val="none"/>
      <sz val="11.0"/>
      <color rgb="FFFFFFFF"/>
      <name val="Calibri"/>
    </font>
    <font>
      <b val="0"/>
      <i val="0"/>
      <strike val="0"/>
      <u val="none"/>
      <sz val="11.0"/>
      <color rgb="FF000000"/>
      <name val="Calibri"/>
    </font>
    <font>
      <b val="0"/>
      <i val="0"/>
      <strike val="0"/>
      <u val="none"/>
      <sz val="11.0"/>
      <color rgb="FFFFFFFF"/>
      <name val="Calibri"/>
    </font>
    <font>
      <b/>
      <i val="0"/>
      <strike val="0"/>
      <u val="none"/>
      <sz val="18.0"/>
      <color rgb="FFFFFFFF"/>
      <name val="Calibri"/>
    </font>
    <font>
      <b val="0"/>
      <i val="0"/>
      <strike val="0"/>
      <u val="none"/>
      <sz val="11.0"/>
      <color rgb="FF595959"/>
      <name val="Calibri"/>
    </font>
    <font>
      <b val="0"/>
      <i val="0"/>
      <strike val="0"/>
      <u val="none"/>
      <sz val="11.0"/>
      <color rgb="FFFFFFFF"/>
      <name val="Calibri"/>
    </font>
    <font>
      <b val="0"/>
      <i val="0"/>
      <strike val="0"/>
      <u val="none"/>
      <sz val="10.0"/>
      <color rgb="FF000000"/>
      <name val="Calibri"/>
    </font>
    <font>
      <b val="0"/>
      <i val="0"/>
      <strike val="0"/>
      <u val="none"/>
      <sz val="10.0"/>
      <color rgb="FF000000"/>
      <name val="Calibri"/>
    </font>
    <font>
      <b val="0"/>
      <i val="0"/>
      <strike val="0"/>
      <u val="none"/>
      <sz val="11.0"/>
      <color rgb="FF000000"/>
      <name val="Calibri"/>
    </font>
    <font>
      <b/>
      <i val="0"/>
      <strike val="0"/>
      <u val="none"/>
      <sz val="11.0"/>
      <color rgb="FFFFFFFF"/>
      <name val="Calibri"/>
    </font>
    <font>
      <b val="0"/>
      <i val="0"/>
      <strike val="0"/>
      <u val="none"/>
      <sz val="11.0"/>
      <color rgb="FFFFFFFF"/>
      <name val="Calibri"/>
    </font>
    <font>
      <b val="0"/>
      <i val="0"/>
      <strike val="0"/>
      <u val="none"/>
      <sz val="11.0"/>
      <color rgb="FF595959"/>
      <name val="Calibri"/>
    </font>
    <font>
      <b/>
      <i val="0"/>
      <strike val="0"/>
      <u val="none"/>
      <sz val="11.0"/>
      <color rgb="FFFFFFFF"/>
      <name val="Calibri"/>
    </font>
    <font>
      <b val="0"/>
      <i val="0"/>
      <strike val="0"/>
      <u val="none"/>
      <sz val="11.0"/>
      <color rgb="FFFFFFFF"/>
      <name val="Calibri"/>
    </font>
    <font>
      <b val="0"/>
      <i val="0"/>
      <strike val="0"/>
      <u val="none"/>
      <sz val="11.0"/>
      <color rgb="FF000000"/>
      <name val="Calibri"/>
    </font>
    <font>
      <b val="0"/>
      <i val="0"/>
      <strike val="0"/>
      <u val="none"/>
      <sz val="11.0"/>
      <color rgb="FFFFFFFF"/>
      <name val="Calibri"/>
    </font>
    <font>
      <b/>
      <i val="0"/>
      <strike val="0"/>
      <u val="none"/>
      <sz val="11.0"/>
      <color rgb="FFFFFFFF"/>
      <name val="Calibri"/>
    </font>
    <font>
      <b val="0"/>
      <i val="0"/>
      <strike val="0"/>
      <u val="none"/>
      <sz val="11.0"/>
      <color rgb="FF000000"/>
      <name val="Calibri"/>
    </font>
    <font>
      <b val="0"/>
      <i val="0"/>
      <strike val="0"/>
      <u val="none"/>
      <sz val="11.0"/>
      <color rgb="FF000000"/>
      <name val="Calibri"/>
    </font>
    <font>
      <b/>
      <i val="0"/>
      <strike val="0"/>
      <u val="none"/>
      <sz val="11.0"/>
      <color rgb="FFFFFFFF"/>
      <name val="Calibri"/>
    </font>
    <font>
      <b val="0"/>
      <i val="0"/>
      <strike val="0"/>
      <u val="none"/>
      <sz val="11.0"/>
      <color rgb="FF595959"/>
      <name val="Calibri"/>
    </font>
    <font>
      <b val="0"/>
      <i val="0"/>
      <strike val="0"/>
      <u val="none"/>
      <sz val="11.0"/>
      <color rgb="FF000000"/>
      <name val="Calibri"/>
    </font>
    <font>
      <b val="0"/>
      <i val="0"/>
      <strike val="0"/>
      <u val="none"/>
      <sz val="11.0"/>
      <color rgb="FFFFFFFF"/>
      <name val="Calibri"/>
    </font>
    <font>
      <b val="0"/>
      <i val="0"/>
      <strike val="0"/>
      <u val="none"/>
      <sz val="11.0"/>
      <color rgb="FF000000"/>
      <name val="Calibri"/>
    </font>
    <font>
      <b/>
      <i val="0"/>
      <strike val="0"/>
      <u val="none"/>
      <sz val="11.0"/>
      <color rgb="FF000000"/>
      <name val="Calibri"/>
    </font>
    <font>
      <b val="0"/>
      <i val="0"/>
      <strike val="0"/>
      <u val="none"/>
      <sz val="10.0"/>
      <color rgb="FF000000"/>
      <name val="Calibri"/>
    </font>
    <font>
      <b val="0"/>
      <i val="0"/>
      <strike val="0"/>
      <u val="none"/>
      <sz val="8.0"/>
      <color rgb="FFBFBFBF"/>
      <name val="Calibri"/>
    </font>
    <font>
      <b val="0"/>
      <i val="0"/>
      <strike val="0"/>
      <u val="none"/>
      <sz val="11.0"/>
      <color rgb="FF595959"/>
      <name val="Calibri"/>
    </font>
    <font>
      <b val="0"/>
      <i val="0"/>
      <strike val="0"/>
      <u val="none"/>
      <sz val="11.0"/>
      <color rgb="FF000000"/>
      <name val="Calibri"/>
    </font>
    <font>
      <b val="0"/>
      <i val="0"/>
      <strike val="0"/>
      <u val="none"/>
      <sz val="10.0"/>
      <color rgb="FF000000"/>
      <name val="Calibri"/>
    </font>
    <font>
      <b/>
      <i val="0"/>
      <strike val="0"/>
      <u val="none"/>
      <sz val="11.0"/>
      <color rgb="FFFFFFFF"/>
      <name val="Calibri"/>
    </font>
    <font>
      <b/>
      <i val="0"/>
      <strike val="0"/>
      <u val="none"/>
      <sz val="11.0"/>
      <color rgb="FF262626"/>
      <name val="Calibri"/>
    </font>
    <font>
      <b val="0"/>
      <i val="0"/>
      <strike val="0"/>
      <u val="none"/>
      <sz val="14.0"/>
      <color rgb="FFFFFFFF"/>
      <name val="Calibri"/>
    </font>
    <font>
      <b/>
      <i val="0"/>
      <strike val="0"/>
      <u val="none"/>
      <sz val="11.0"/>
      <color rgb="FFFFFFFF"/>
      <name val="Calibri"/>
    </font>
    <font>
      <b val="0"/>
      <i val="0"/>
      <strike val="0"/>
      <u val="none"/>
      <sz val="8.0"/>
      <color rgb="FFBFBFBF"/>
      <name val="Calibri"/>
    </font>
    <font>
      <b val="0"/>
      <i val="0"/>
      <strike val="0"/>
      <u val="none"/>
      <sz val="11.0"/>
      <color rgb="FFFFFFFF"/>
      <name val="Calibri"/>
    </font>
    <font>
      <b val="0"/>
      <i val="0"/>
      <strike val="0"/>
      <u val="none"/>
      <sz val="10.0"/>
      <color rgb="FF000000"/>
      <name val="Calibri"/>
    </font>
    <font>
      <b val="0"/>
      <i val="0"/>
      <strike val="0"/>
      <u val="none"/>
      <sz val="11.0"/>
      <color rgb="FF000000"/>
      <name val="Calibri"/>
    </font>
    <font>
      <b val="0"/>
      <i val="0"/>
      <strike val="0"/>
      <u val="none"/>
      <sz val="11.0"/>
      <color rgb="FF595959"/>
      <name val="Calibri"/>
    </font>
    <font>
      <b val="0"/>
      <i val="0"/>
      <strike val="0"/>
      <u val="none"/>
      <sz val="11.0"/>
      <color rgb="FF000000"/>
      <name val="Calibri"/>
    </font>
    <font>
      <b/>
      <i val="0"/>
      <strike val="0"/>
      <u val="none"/>
      <sz val="11.0"/>
      <color rgb="FF000000"/>
      <name val="Calibri"/>
    </font>
    <font>
      <b val="0"/>
      <i val="0"/>
      <strike val="0"/>
      <u val="none"/>
      <sz val="11.0"/>
      <color rgb="FF000000"/>
      <name val="Calibri"/>
    </font>
    <font>
      <b val="0"/>
      <i val="0"/>
      <strike val="0"/>
      <u val="none"/>
      <sz val="11.0"/>
      <color rgb="FF7F7F7F"/>
      <name val="Calibri"/>
    </font>
    <font>
      <b val="0"/>
      <i val="0"/>
      <strike val="0"/>
      <u val="none"/>
      <sz val="8.0"/>
      <color rgb="FF000000"/>
      <name val="Calibri"/>
    </font>
    <font>
      <b/>
      <i val="0"/>
      <strike val="0"/>
      <u val="none"/>
      <sz val="11.0"/>
      <color rgb="FF262626"/>
      <name val="Calibri"/>
    </font>
    <font>
      <b/>
      <i val="0"/>
      <strike val="0"/>
      <u val="none"/>
      <sz val="11.0"/>
      <color rgb="FF262626"/>
      <name val="Calibri"/>
    </font>
    <font>
      <b val="0"/>
      <i val="0"/>
      <strike val="0"/>
      <u val="none"/>
      <sz val="11.0"/>
      <color rgb="FF000000"/>
      <name val="Calibri"/>
    </font>
    <font>
      <b val="0"/>
      <i val="0"/>
      <strike val="0"/>
      <u val="none"/>
      <sz val="11.0"/>
      <color rgb="FFFFFFFF"/>
      <name val="Calibri"/>
    </font>
    <font>
      <b val="0"/>
      <i val="0"/>
      <strike val="0"/>
      <u val="none"/>
      <sz val="11.0"/>
      <color rgb="FF7F7F7F"/>
      <name val="Calibri"/>
    </font>
    <font>
      <b val="0"/>
      <i val="0"/>
      <strike val="0"/>
      <u val="none"/>
      <sz val="11.0"/>
      <color rgb="FF000000"/>
      <name val="Calibri"/>
    </font>
    <font>
      <b val="0"/>
      <i val="0"/>
      <strike val="0"/>
      <u val="none"/>
      <sz val="8.0"/>
      <color rgb="FF000000"/>
      <name val="Calibri"/>
    </font>
    <font>
      <b val="0"/>
      <i val="0"/>
      <strike val="0"/>
      <u val="none"/>
      <sz val="11.0"/>
      <color rgb="FF000000"/>
      <name val="Calibri"/>
    </font>
    <font>
      <b val="0"/>
      <i val="0"/>
      <strike val="0"/>
      <u val="none"/>
      <sz val="11.0"/>
      <color rgb="FF000000"/>
      <name val="Calibri"/>
    </font>
    <font>
      <b val="0"/>
      <i val="0"/>
      <strike val="0"/>
      <u val="none"/>
      <sz val="8.0"/>
      <color rgb="FF000000"/>
      <name val="Calibri"/>
    </font>
    <font>
      <b/>
      <i val="0"/>
      <strike val="0"/>
      <u val="none"/>
      <sz val="10.0"/>
      <color rgb="FF000000"/>
      <name val="Calibri"/>
    </font>
    <font>
      <b val="0"/>
      <i val="0"/>
      <strike val="0"/>
      <u val="none"/>
      <sz val="11.0"/>
      <color rgb="FF000000"/>
      <name val="Calibri"/>
    </font>
    <font>
      <b val="0"/>
      <i val="0"/>
      <strike val="0"/>
      <u val="none"/>
      <sz val="10.0"/>
      <color rgb="FF000000"/>
      <name val="Calibri"/>
    </font>
    <font>
      <b val="0"/>
      <i val="0"/>
      <strike val="0"/>
      <u val="none"/>
      <sz val="10.0"/>
      <color rgb="FF000000"/>
      <name val="Calibri"/>
    </font>
    <font>
      <b val="0"/>
      <i val="0"/>
      <strike val="0"/>
      <u val="none"/>
      <sz val="11.0"/>
      <color rgb="FF000000"/>
      <name val="Calibri"/>
    </font>
    <font>
      <b val="0"/>
      <i val="0"/>
      <strike val="0"/>
      <u val="none"/>
      <sz val="11.0"/>
      <color rgb="FF000000"/>
      <name val="Calibri"/>
    </font>
    <font>
      <b/>
      <i val="0"/>
      <strike val="0"/>
      <u val="none"/>
      <sz val="18.0"/>
      <color rgb="FFFFFFFF"/>
      <name val="Calibri"/>
    </font>
    <font>
      <b val="0"/>
      <i val="0"/>
      <strike val="0"/>
      <u val="none"/>
      <sz val="10.0"/>
      <color rgb="FF000000"/>
      <name val="Calibri"/>
    </font>
    <font>
      <b val="0"/>
      <i val="0"/>
      <strike val="0"/>
      <u val="none"/>
      <sz val="11.0"/>
      <color rgb="FF000000"/>
      <name val="Calibri"/>
    </font>
    <font>
      <b val="0"/>
      <i val="0"/>
      <strike val="0"/>
      <u val="none"/>
      <sz val="11.0"/>
      <color rgb="FF000000"/>
      <name val="Calibri"/>
    </font>
    <font>
      <b val="0"/>
      <i val="0"/>
      <strike val="0"/>
      <u val="none"/>
      <sz val="11.0"/>
      <color rgb="FF000000"/>
      <name val="Calibri"/>
    </font>
    <font>
      <b val="0"/>
      <i val="0"/>
      <strike val="0"/>
      <u val="none"/>
      <sz val="11.0"/>
      <color rgb="FF000000"/>
      <name val="Calibri"/>
    </font>
    <font>
      <b val="0"/>
      <i val="0"/>
      <strike val="0"/>
      <u val="none"/>
      <sz val="11.0"/>
      <color rgb="FFFFFFFF"/>
      <name val="Calibri"/>
    </font>
    <font>
      <b val="0"/>
      <i val="0"/>
      <strike val="0"/>
      <u val="none"/>
      <sz val="11.0"/>
      <color rgb="FF000000"/>
      <name val="Calibri"/>
    </font>
    <font>
      <b val="0"/>
      <i val="0"/>
      <strike val="0"/>
      <u val="none"/>
      <sz val="11.0"/>
      <color rgb="FF3F3F3F"/>
      <name val="Calibri"/>
    </font>
    <font>
      <b val="0"/>
      <i val="0"/>
      <strike val="0"/>
      <u val="none"/>
      <sz val="11.0"/>
      <color rgb="FF000000"/>
      <name val="Calibri"/>
    </font>
    <font>
      <b/>
      <i val="0"/>
      <strike val="0"/>
      <u val="none"/>
      <sz val="10.0"/>
      <color rgb="FF000000"/>
      <name val="Calibri"/>
    </font>
    <font>
      <b val="0"/>
      <i val="0"/>
      <strike val="0"/>
      <u val="none"/>
      <sz val="11.0"/>
      <color rgb="FF7F7F7F"/>
      <name val="Calibri"/>
    </font>
    <font>
      <b val="0"/>
      <i val="0"/>
      <strike val="0"/>
      <u val="none"/>
      <sz val="11.0"/>
      <color rgb="FFFFFFFF"/>
      <name val="Calibri"/>
    </font>
    <font>
      <b val="0"/>
      <i val="0"/>
      <strike val="0"/>
      <u val="none"/>
      <sz val="11.0"/>
      <color rgb="FF595959"/>
      <name val="Calibri"/>
    </font>
    <font>
      <b/>
      <i val="0"/>
      <strike val="0"/>
      <u val="none"/>
      <sz val="11.0"/>
      <color rgb="FFFFFFFF"/>
      <name val="Calibri"/>
    </font>
    <font>
      <b/>
      <i val="0"/>
      <strike val="0"/>
      <u val="none"/>
      <sz val="11.0"/>
      <color rgb="FFFFFFFF"/>
      <name val="Calibri"/>
    </font>
    <font>
      <b/>
      <i val="0"/>
      <strike val="0"/>
      <u val="none"/>
      <sz val="11.0"/>
      <color rgb="FFFFFFFF"/>
      <name val="Calibri"/>
    </font>
    <font>
      <b val="0"/>
      <i val="0"/>
      <strike val="0"/>
      <u val="none"/>
      <sz val="11.0"/>
      <color rgb="FF000000"/>
      <name val="Calibri"/>
    </font>
    <font>
      <b/>
      <i val="0"/>
      <strike val="0"/>
      <u val="none"/>
      <sz val="11.0"/>
      <color rgb="FFFFFFFF"/>
      <name val="Calibri"/>
    </font>
    <font>
      <b/>
      <i val="0"/>
      <strike val="0"/>
      <u val="none"/>
      <sz val="19.0"/>
      <color rgb="FFFFFFFF"/>
      <name val="Calibri"/>
    </font>
    <font>
      <b val="0"/>
      <i val="0"/>
      <strike val="0"/>
      <u val="none"/>
      <sz val="11.0"/>
      <color rgb="FFFFFFFF"/>
      <name val="Calibri"/>
    </font>
    <font>
      <b val="0"/>
      <i val="0"/>
      <strike val="0"/>
      <u val="none"/>
      <sz val="11.0"/>
      <color rgb="FF000000"/>
      <name val="Calibri"/>
    </font>
    <font>
      <b val="0"/>
      <i val="0"/>
      <strike val="0"/>
      <u val="none"/>
      <sz val="11.0"/>
      <color rgb="FF7F7F7F"/>
      <name val="Calibri"/>
    </font>
    <font>
      <b val="0"/>
      <i val="0"/>
      <strike val="0"/>
      <u val="none"/>
      <sz val="11.0"/>
      <color rgb="FF000000"/>
      <name val="Calibri"/>
    </font>
    <font>
      <b val="0"/>
      <i val="0"/>
      <strike val="0"/>
      <u val="none"/>
      <sz val="11.0"/>
      <color rgb="FFFFFFFF"/>
      <name val="Calibri"/>
    </font>
    <font>
      <b val="0"/>
      <i val="0"/>
      <strike val="0"/>
      <u val="none"/>
      <sz val="16.0"/>
      <color rgb="FFFFFFFF"/>
      <name val="Calibri"/>
    </font>
    <font>
      <b val="0"/>
      <i val="0"/>
      <strike val="0"/>
      <u val="none"/>
      <sz val="11.0"/>
      <color rgb="FF000000"/>
      <name val="Calibri"/>
    </font>
    <font>
      <b/>
      <i val="0"/>
      <strike val="0"/>
      <u val="none"/>
      <sz val="18.0"/>
      <color rgb="FFFFFFFF"/>
      <name val="Calibri"/>
    </font>
    <font>
      <b/>
      <i val="0"/>
      <strike val="0"/>
      <u val="none"/>
      <sz val="11.0"/>
      <color rgb="FFFFFFFF"/>
      <name val="Calibri"/>
    </font>
    <font>
      <b val="0"/>
      <i val="0"/>
      <strike val="0"/>
      <u val="none"/>
      <sz val="10.0"/>
      <color rgb="FF000000"/>
      <name val="Calibri"/>
    </font>
    <font>
      <b/>
      <i val="0"/>
      <strike val="0"/>
      <u val="none"/>
      <sz val="11.0"/>
      <color rgb="FFFFFFFF"/>
      <name val="Calibri"/>
    </font>
    <font>
      <b/>
      <i val="0"/>
      <strike val="0"/>
      <u val="none"/>
      <sz val="11.0"/>
      <color rgb="FF974806"/>
      <name val="Calibri"/>
    </font>
  </fonts>
  <fills count="95">
    <fill>
      <patternFill patternType="none"/>
    </fill>
    <fill>
      <patternFill patternType="gray125">
        <bgColor rgb="FFFFFFFF"/>
      </patternFill>
    </fill>
    <fill>
      <patternFill patternType="solid">
        <fgColor rgb="FFF2F2F2"/>
        <bgColor indexed="64"/>
      </patternFill>
    </fill>
    <fill>
      <patternFill patternType="solid">
        <fgColor rgb="FF3F3F3F"/>
        <bgColor indexed="64"/>
      </patternFill>
    </fill>
    <fill>
      <patternFill patternType="solid">
        <fgColor rgb="FFD8D8D8"/>
        <bgColor indexed="64"/>
      </patternFill>
    </fill>
    <fill>
      <patternFill patternType="solid">
        <fgColor rgb="FF595959"/>
        <bgColor indexed="64"/>
      </patternFill>
    </fill>
    <fill>
      <patternFill patternType="solid">
        <fgColor rgb="FF3F3F3F"/>
        <bgColor indexed="64"/>
      </patternFill>
    </fill>
    <fill>
      <patternFill patternType="solid">
        <fgColor rgb="FFD8D8D8"/>
        <bgColor indexed="64"/>
      </patternFill>
    </fill>
    <fill>
      <patternFill patternType="solid">
        <fgColor rgb="FFC00000"/>
        <bgColor indexed="64"/>
      </patternFill>
    </fill>
    <fill>
      <patternFill patternType="solid">
        <fgColor rgb="FFF2F2F2"/>
        <bgColor indexed="64"/>
      </patternFill>
    </fill>
    <fill>
      <patternFill patternType="gray125">
        <bgColor rgb="FFF2F2F2"/>
      </patternFill>
    </fill>
    <fill>
      <patternFill patternType="solid">
        <fgColor rgb="FF3F3F3F"/>
        <bgColor indexed="64"/>
      </patternFill>
    </fill>
    <fill>
      <patternFill patternType="solid">
        <fgColor rgb="FFC00000"/>
        <bgColor indexed="64"/>
      </patternFill>
    </fill>
    <fill>
      <patternFill patternType="solid">
        <fgColor rgb="FFD8D8D8"/>
        <bgColor indexed="64"/>
      </patternFill>
    </fill>
    <fill>
      <patternFill patternType="solid">
        <fgColor rgb="FFF2F2F2"/>
        <bgColor indexed="64"/>
      </patternFill>
    </fill>
    <fill>
      <patternFill patternType="solid">
        <fgColor rgb="FFD8D8D8"/>
        <bgColor indexed="64"/>
      </patternFill>
    </fill>
    <fill>
      <patternFill patternType="solid">
        <fgColor rgb="FFD8D8D8"/>
        <bgColor indexed="64"/>
      </patternFill>
    </fill>
    <fill>
      <patternFill patternType="solid">
        <fgColor rgb="FFD8D8D8"/>
        <bgColor indexed="64"/>
      </patternFill>
    </fill>
    <fill>
      <patternFill patternType="solid">
        <fgColor rgb="FF3F3F3F"/>
        <bgColor indexed="64"/>
      </patternFill>
    </fill>
    <fill>
      <patternFill patternType="solid">
        <fgColor rgb="FFF2F2F2"/>
        <bgColor indexed="64"/>
      </patternFill>
    </fill>
    <fill>
      <patternFill patternType="solid">
        <fgColor rgb="FFD8D8D8"/>
        <bgColor indexed="64"/>
      </patternFill>
    </fill>
    <fill>
      <patternFill patternType="solid">
        <fgColor rgb="FFBFBFBF"/>
        <bgColor indexed="64"/>
      </patternFill>
    </fill>
    <fill>
      <patternFill patternType="solid">
        <fgColor rgb="FFC00000"/>
        <bgColor indexed="64"/>
      </patternFill>
    </fill>
    <fill>
      <patternFill patternType="solid">
        <fgColor rgb="FFF2F2F2"/>
        <bgColor indexed="64"/>
      </patternFill>
    </fill>
    <fill>
      <patternFill patternType="solid">
        <fgColor rgb="FF7F7F7F"/>
        <bgColor indexed="64"/>
      </patternFill>
    </fill>
    <fill>
      <patternFill patternType="solid">
        <fgColor rgb="FFC00000"/>
        <bgColor indexed="64"/>
      </patternFill>
    </fill>
    <fill>
      <patternFill patternType="solid">
        <fgColor rgb="FFD8D8D8"/>
        <bgColor indexed="64"/>
      </patternFill>
    </fill>
    <fill>
      <patternFill patternType="solid">
        <fgColor rgb="FFF2F2F2"/>
        <bgColor indexed="64"/>
      </patternFill>
    </fill>
    <fill>
      <patternFill patternType="solid">
        <fgColor rgb="FFF2F2F2"/>
        <bgColor indexed="64"/>
      </patternFill>
    </fill>
    <fill>
      <patternFill patternType="solid">
        <fgColor rgb="FF3F3F3F"/>
        <bgColor indexed="64"/>
      </patternFill>
    </fill>
    <fill>
      <patternFill patternType="solid">
        <fgColor rgb="FFF2F2F2"/>
        <bgColor indexed="64"/>
      </patternFill>
    </fill>
    <fill>
      <patternFill patternType="gray125">
        <bgColor rgb="FFF2F2F2"/>
      </patternFill>
    </fill>
    <fill>
      <patternFill patternType="solid">
        <fgColor rgb="FFC00000"/>
        <bgColor indexed="64"/>
      </patternFill>
    </fill>
    <fill>
      <patternFill patternType="solid">
        <fgColor rgb="FFBFBFBF"/>
        <bgColor indexed="64"/>
      </patternFill>
    </fill>
    <fill>
      <patternFill patternType="solid">
        <fgColor rgb="FFC00000"/>
        <bgColor indexed="64"/>
      </patternFill>
    </fill>
    <fill>
      <patternFill patternType="solid">
        <fgColor rgb="FF7F7F7F"/>
        <bgColor indexed="64"/>
      </patternFill>
    </fill>
    <fill>
      <patternFill patternType="gray125">
        <bgColor rgb="FFF2F2F2"/>
      </patternFill>
    </fill>
    <fill>
      <patternFill patternType="solid">
        <fgColor rgb="FFC00000"/>
        <bgColor indexed="64"/>
      </patternFill>
    </fill>
    <fill>
      <patternFill patternType="solid">
        <fgColor rgb="FF3F3F3F"/>
        <bgColor indexed="64"/>
      </patternFill>
    </fill>
    <fill>
      <patternFill patternType="solid">
        <fgColor rgb="FFC00000"/>
        <bgColor indexed="64"/>
      </patternFill>
    </fill>
    <fill>
      <patternFill patternType="gray125">
        <bgColor rgb="FFF2F2F2"/>
      </patternFill>
    </fill>
    <fill>
      <patternFill patternType="solid">
        <fgColor rgb="FF3F3F3F"/>
        <bgColor indexed="64"/>
      </patternFill>
    </fill>
    <fill>
      <patternFill patternType="solid">
        <fgColor rgb="FFC00000"/>
        <bgColor indexed="64"/>
      </patternFill>
    </fill>
    <fill>
      <patternFill patternType="solid">
        <fgColor rgb="FFC00000"/>
        <bgColor indexed="64"/>
      </patternFill>
    </fill>
    <fill>
      <patternFill patternType="solid">
        <fgColor rgb="FFC00000"/>
        <bgColor indexed="64"/>
      </patternFill>
    </fill>
    <fill>
      <patternFill patternType="solid">
        <fgColor rgb="FFF2F2F2"/>
        <bgColor indexed="64"/>
      </patternFill>
    </fill>
    <fill>
      <patternFill patternType="solid">
        <fgColor rgb="FFD8D8D8"/>
        <bgColor indexed="64"/>
      </patternFill>
    </fill>
    <fill>
      <patternFill patternType="solid">
        <fgColor rgb="FFBFBFBF"/>
        <bgColor indexed="64"/>
      </patternFill>
    </fill>
    <fill>
      <patternFill patternType="solid">
        <fgColor rgb="FF595959"/>
        <bgColor indexed="64"/>
      </patternFill>
    </fill>
    <fill>
      <patternFill patternType="solid">
        <fgColor rgb="FF3F3F3F"/>
        <bgColor indexed="64"/>
      </patternFill>
    </fill>
    <fill>
      <patternFill patternType="gray125">
        <bgColor rgb="FFF2F2F2"/>
      </patternFill>
    </fill>
    <fill>
      <patternFill patternType="solid">
        <fgColor rgb="FFF2F2F2"/>
        <bgColor indexed="64"/>
      </patternFill>
    </fill>
    <fill>
      <patternFill patternType="solid">
        <fgColor rgb="FFC00000"/>
        <bgColor indexed="64"/>
      </patternFill>
    </fill>
    <fill>
      <patternFill patternType="solid">
        <fgColor rgb="FFD8D8D8"/>
        <bgColor indexed="64"/>
      </patternFill>
    </fill>
    <fill>
      <patternFill patternType="solid">
        <fgColor rgb="FF3F3F3F"/>
        <bgColor indexed="64"/>
      </patternFill>
    </fill>
    <fill>
      <patternFill patternType="solid">
        <fgColor rgb="FF3F3F3F"/>
        <bgColor indexed="64"/>
      </patternFill>
    </fill>
    <fill>
      <patternFill patternType="solid">
        <fgColor rgb="FFC00000"/>
        <bgColor indexed="64"/>
      </patternFill>
    </fill>
    <fill>
      <patternFill patternType="solid">
        <fgColor rgb="FF3F3F3F"/>
        <bgColor indexed="64"/>
      </patternFill>
    </fill>
    <fill>
      <patternFill patternType="gray125">
        <bgColor rgb="FFF2F2F2"/>
      </patternFill>
    </fill>
    <fill>
      <patternFill patternType="solid">
        <fgColor rgb="FFF2F2F2"/>
        <bgColor indexed="64"/>
      </patternFill>
    </fill>
    <fill>
      <patternFill patternType="solid">
        <fgColor rgb="FFF2F2F2"/>
        <bgColor indexed="64"/>
      </patternFill>
    </fill>
    <fill>
      <patternFill patternType="solid">
        <fgColor rgb="FFD8D8D8"/>
        <bgColor indexed="64"/>
      </patternFill>
    </fill>
    <fill>
      <patternFill patternType="solid">
        <fgColor rgb="FFD8D8D8"/>
        <bgColor indexed="64"/>
      </patternFill>
    </fill>
    <fill>
      <patternFill patternType="solid">
        <fgColor rgb="FFC00000"/>
        <bgColor indexed="64"/>
      </patternFill>
    </fill>
    <fill>
      <patternFill patternType="solid">
        <fgColor rgb="FFF2F2F2"/>
        <bgColor indexed="64"/>
      </patternFill>
    </fill>
    <fill>
      <patternFill patternType="solid">
        <fgColor rgb="FFF2F2F2"/>
        <bgColor indexed="64"/>
      </patternFill>
    </fill>
    <fill>
      <patternFill patternType="solid">
        <fgColor rgb="FFF2F2F2"/>
        <bgColor indexed="64"/>
      </patternFill>
    </fill>
    <fill>
      <patternFill patternType="solid">
        <fgColor rgb="FFF2F2F2"/>
        <bgColor indexed="64"/>
      </patternFill>
    </fill>
    <fill>
      <patternFill patternType="solid">
        <fgColor rgb="FFD8D8D8"/>
        <bgColor indexed="64"/>
      </patternFill>
    </fill>
    <fill>
      <patternFill patternType="solid">
        <fgColor rgb="FF7F7F7F"/>
        <bgColor indexed="64"/>
      </patternFill>
    </fill>
    <fill>
      <patternFill patternType="solid">
        <fgColor rgb="FFF2F2F2"/>
        <bgColor indexed="64"/>
      </patternFill>
    </fill>
    <fill>
      <patternFill patternType="solid">
        <fgColor rgb="FFF2F2F2"/>
        <bgColor indexed="64"/>
      </patternFill>
    </fill>
    <fill>
      <patternFill patternType="solid">
        <fgColor rgb="FF595959"/>
        <bgColor indexed="64"/>
      </patternFill>
    </fill>
    <fill>
      <patternFill patternType="solid">
        <fgColor rgb="FFD8D8D8"/>
        <bgColor indexed="64"/>
      </patternFill>
    </fill>
    <fill>
      <patternFill patternType="solid">
        <fgColor rgb="FFBFBFBF"/>
        <bgColor indexed="64"/>
      </patternFill>
    </fill>
    <fill>
      <patternFill patternType="solid">
        <fgColor rgb="FFF2F2F2"/>
        <bgColor indexed="64"/>
      </patternFill>
    </fill>
    <fill>
      <patternFill patternType="solid">
        <fgColor rgb="FFF2F2F2"/>
        <bgColor indexed="64"/>
      </patternFill>
    </fill>
    <fill>
      <patternFill patternType="solid">
        <fgColor rgb="FFC00000"/>
        <bgColor indexed="64"/>
      </patternFill>
    </fill>
    <fill>
      <patternFill patternType="gray125">
        <bgColor rgb="FFF2F2F2"/>
      </patternFill>
    </fill>
    <fill>
      <patternFill patternType="solid">
        <fgColor rgb="FFC00000"/>
        <bgColor indexed="64"/>
      </patternFill>
    </fill>
    <fill>
      <patternFill patternType="solid">
        <fgColor rgb="FFC00000"/>
        <bgColor indexed="64"/>
      </patternFill>
    </fill>
    <fill>
      <patternFill patternType="solid">
        <fgColor rgb="FFC00000"/>
        <bgColor indexed="64"/>
      </patternFill>
    </fill>
    <fill>
      <patternFill patternType="solid">
        <fgColor rgb="FFF2F2F2"/>
        <bgColor indexed="64"/>
      </patternFill>
    </fill>
    <fill>
      <patternFill patternType="solid">
        <fgColor rgb="FF3F3F3F"/>
        <bgColor indexed="64"/>
      </patternFill>
    </fill>
    <fill>
      <patternFill patternType="solid">
        <fgColor rgb="FF3F3F3F"/>
        <bgColor indexed="64"/>
      </patternFill>
    </fill>
    <fill>
      <patternFill patternType="solid">
        <fgColor rgb="FFC00000"/>
        <bgColor indexed="64"/>
      </patternFill>
    </fill>
    <fill>
      <patternFill patternType="solid">
        <fgColor rgb="FFF2F2F2"/>
        <bgColor indexed="64"/>
      </patternFill>
    </fill>
    <fill>
      <patternFill patternType="gray125">
        <bgColor rgb="FFF2F2F2"/>
      </patternFill>
    </fill>
    <fill>
      <patternFill patternType="solid">
        <fgColor rgb="FFC00000"/>
        <bgColor indexed="64"/>
      </patternFill>
    </fill>
    <fill>
      <patternFill patternType="solid">
        <fgColor rgb="FF7F7F7F"/>
        <bgColor indexed="64"/>
      </patternFill>
    </fill>
    <fill>
      <patternFill patternType="gray125">
        <bgColor rgb="FFF2F2F2"/>
      </patternFill>
    </fill>
    <fill>
      <patternFill patternType="solid">
        <fgColor rgb="FF7F7F7F"/>
        <bgColor indexed="64"/>
      </patternFill>
    </fill>
    <fill>
      <patternFill patternType="solid">
        <fgColor rgb="FF3F3F3F"/>
        <bgColor indexed="64"/>
      </patternFill>
    </fill>
    <fill>
      <patternFill patternType="solid">
        <fgColor rgb="FFC00000"/>
        <bgColor indexed="64"/>
      </patternFill>
    </fill>
    <fill>
      <patternFill patternType="lightDown">
        <bgColor rgb="FFFFDB69"/>
      </patternFill>
    </fill>
  </fills>
  <borders count="84">
    <border>
      <left/>
      <right/>
      <top/>
      <bottom/>
      <diagonal/>
    </border>
    <border>
      <left/>
      <right style="thin">
        <color rgb="FFC00000"/>
      </right>
      <top style="thin">
        <color rgb="FFC00000"/>
      </top>
      <bottom style="thin">
        <color rgb="FFC00000"/>
      </bottom>
      <diagonal/>
    </border>
    <border>
      <left/>
      <right/>
      <top/>
      <bottom style="thin">
        <color rgb="FFFFFFFF"/>
      </bottom>
      <diagonal/>
    </border>
    <border>
      <left/>
      <right/>
      <top/>
      <bottom style="thin">
        <color indexed="64"/>
      </bottom>
      <diagonal/>
    </border>
    <border>
      <left/>
      <right/>
      <top style="thin">
        <color indexed="64"/>
      </top>
      <bottom/>
      <diagonal/>
    </border>
    <border>
      <left style="thin">
        <color rgb="FFFFFFFF"/>
      </left>
      <right style="thin">
        <color rgb="FFFFFFFF"/>
      </right>
      <top/>
      <bottom style="thin">
        <color indexed="64"/>
      </bottom>
      <diagonal/>
    </border>
    <border>
      <left/>
      <right/>
      <top style="thin">
        <color indexed="64"/>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bottom/>
      <diagonal/>
    </border>
    <border>
      <left/>
      <right/>
      <top style="thin">
        <color indexed="64"/>
      </top>
      <bottom/>
      <diagonal/>
    </border>
    <border>
      <left style="thin">
        <color rgb="FFFFFFFF"/>
      </left>
      <right style="thin">
        <color rgb="FFFFFFFF"/>
      </right>
      <top/>
      <bottom style="thin">
        <color rgb="FFFFFFFF"/>
      </bottom>
      <diagonal/>
    </border>
    <border>
      <left/>
      <right style="thin">
        <color rgb="FFC00000"/>
      </right>
      <top style="thin">
        <color rgb="FFC00000"/>
      </top>
      <bottom style="thin">
        <color rgb="FFC00000"/>
      </bottom>
      <diagonal/>
    </border>
    <border>
      <left/>
      <right/>
      <top/>
      <bottom style="thin">
        <color indexed="64"/>
      </bottom>
      <diagonal/>
    </border>
    <border>
      <left/>
      <right/>
      <top/>
      <bottom style="thin">
        <color indexed="64"/>
      </bottom>
      <diagonal/>
    </border>
    <border>
      <left style="thin">
        <color rgb="FFFFFFFF"/>
      </left>
      <right/>
      <top/>
      <bottom/>
      <diagonal/>
    </border>
    <border>
      <left/>
      <right/>
      <top style="thin">
        <color rgb="FFFFFFFF"/>
      </top>
      <bottom/>
      <diagonal/>
    </border>
    <border>
      <left style="thin">
        <color rgb="FFFFFFFF"/>
      </left>
      <right style="thin">
        <color rgb="FFFFFFFF"/>
      </right>
      <top style="thin">
        <color rgb="FFFFFFFF"/>
      </top>
      <bottom style="thin">
        <color rgb="FFFFFFFF"/>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rgb="FFC00000"/>
      </left>
      <right/>
      <top/>
      <bottom/>
      <diagonal/>
    </border>
    <border>
      <left/>
      <right/>
      <top style="thin">
        <color rgb="FFFFFFFF"/>
      </top>
      <bottom/>
      <diagonal/>
    </border>
    <border>
      <left style="thin">
        <color rgb="FFFFFFFF"/>
      </left>
      <right style="thin">
        <color rgb="FFFFFFFF"/>
      </right>
      <top style="thin">
        <color rgb="FFFFFFFF"/>
      </top>
      <bottom style="thin">
        <color rgb="FFFFFFFF"/>
      </bottom>
      <diagonal/>
    </border>
    <border>
      <left/>
      <right/>
      <top/>
      <bottom style="thin">
        <color rgb="FFC00000"/>
      </bottom>
      <diagonal/>
    </border>
    <border>
      <left style="thin">
        <color rgb="FFFFFFFF"/>
      </left>
      <right style="thin">
        <color rgb="FFFFFFFF"/>
      </right>
      <top style="thin">
        <color rgb="FFFFFFFF"/>
      </top>
      <bottom style="thin">
        <color rgb="FFFFFFFF"/>
      </bottom>
      <diagonal/>
    </border>
    <border>
      <left style="thin">
        <color rgb="FFFFFFFF"/>
      </left>
      <right/>
      <top/>
      <bottom/>
      <diagonal/>
    </border>
    <border>
      <left style="thin">
        <color rgb="FFFFFFFF"/>
      </left>
      <right style="thin">
        <color rgb="FFFFFFFF"/>
      </right>
      <top style="thin">
        <color rgb="FFFFFFFF"/>
      </top>
      <bottom style="thin">
        <color rgb="FFFFFFFF"/>
      </bottom>
      <diagonal/>
    </border>
    <border>
      <left/>
      <right style="thin">
        <color indexed="64"/>
      </right>
      <top/>
      <bottom/>
      <diagonal/>
    </border>
    <border>
      <left style="thin">
        <color rgb="FFFFFFFF"/>
      </left>
      <right/>
      <top/>
      <bottom/>
      <diagonal/>
    </border>
    <border>
      <left/>
      <right/>
      <top style="thin">
        <color indexed="64"/>
      </top>
      <bottom/>
      <diagonal/>
    </border>
    <border>
      <left/>
      <right/>
      <top/>
      <bottom style="thin">
        <color indexed="64"/>
      </bottom>
      <diagonal/>
    </border>
    <border>
      <left/>
      <right style="thin">
        <color rgb="FFC00000"/>
      </right>
      <top/>
      <bottom/>
      <diagonal/>
    </border>
    <border>
      <left style="thin">
        <color rgb="FFC00000"/>
      </left>
      <right/>
      <top/>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FFFFFF"/>
      </left>
      <right style="thin">
        <color rgb="FFFFFFFF"/>
      </right>
      <top/>
      <bottom style="thin">
        <color rgb="FFFFFFFF"/>
      </bottom>
      <diagonal/>
    </border>
    <border>
      <left style="thin">
        <color rgb="FFFFFFFF"/>
      </left>
      <right/>
      <top/>
      <bottom/>
      <diagonal/>
    </border>
    <border>
      <left/>
      <right/>
      <top/>
      <bottom style="thin">
        <color rgb="FFFFFFFF"/>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rgb="FFFFFFFF"/>
      </right>
      <top/>
      <bottom style="thin">
        <color indexed="64"/>
      </bottom>
      <diagonal/>
    </border>
    <border>
      <left/>
      <right/>
      <top style="thin">
        <color indexed="64"/>
      </top>
      <bottom/>
      <diagonal/>
    </border>
    <border>
      <left style="thin">
        <color rgb="FFFFFFFF"/>
      </left>
      <right style="thin">
        <color rgb="FFFFFFFF"/>
      </right>
      <top style="thin">
        <color rgb="FFFFFFFF"/>
      </top>
      <bottom/>
      <diagonal/>
    </border>
    <border>
      <left style="thin">
        <color indexed="64"/>
      </left>
      <right style="thin">
        <color indexed="64"/>
      </right>
      <top style="thin">
        <color indexed="64"/>
      </top>
      <bottom/>
      <diagonal/>
    </border>
    <border>
      <left/>
      <right/>
      <top/>
      <bottom style="thin">
        <color indexed="64"/>
      </bottom>
      <diagonal/>
    </border>
    <border>
      <left/>
      <right style="thin">
        <color rgb="FFC00000"/>
      </right>
      <top style="thin">
        <color rgb="FFC00000"/>
      </top>
      <bottom style="thin">
        <color rgb="FFC00000"/>
      </bottom>
      <diagonal/>
    </border>
    <border>
      <left style="thin">
        <color rgb="FFFFFFFF"/>
      </left>
      <right style="thin">
        <color rgb="FFFFFFFF"/>
      </right>
      <top style="thin">
        <color rgb="FFFFFFFF"/>
      </top>
      <bottom style="thin">
        <color rgb="FFFFFFFF"/>
      </bottom>
      <diagonal/>
    </border>
    <border>
      <left style="thin">
        <color indexed="64"/>
      </left>
      <right/>
      <top/>
      <bottom/>
      <diagonal/>
    </border>
    <border>
      <left/>
      <right/>
      <top/>
      <bottom style="thin">
        <color indexed="64"/>
      </bottom>
      <diagonal/>
    </border>
    <border>
      <left/>
      <right/>
      <top style="thin">
        <color rgb="FFC00000"/>
      </top>
      <bottom/>
      <diagonal/>
    </border>
    <border>
      <left/>
      <right style="thin">
        <color rgb="FFFFFFFF"/>
      </right>
      <top/>
      <bottom/>
      <diagonal/>
    </border>
    <border>
      <left/>
      <right/>
      <top style="thin">
        <color rgb="FFFFFFFF"/>
      </top>
      <bottom/>
      <diagonal/>
    </border>
    <border>
      <left/>
      <right/>
      <top style="thin">
        <color indexed="64"/>
      </top>
      <bottom/>
      <diagonal/>
    </border>
    <border>
      <left/>
      <right/>
      <top style="thin">
        <color indexed="64"/>
      </top>
      <bottom style="thin">
        <color indexed="64"/>
      </bottom>
      <diagonal/>
    </border>
    <border>
      <left style="thin">
        <color rgb="FFC00000"/>
      </left>
      <right/>
      <top/>
      <bottom/>
      <diagonal/>
    </border>
    <border>
      <left/>
      <right/>
      <top style="thin">
        <color indexed="64"/>
      </top>
      <bottom/>
      <diagonal/>
    </border>
    <border>
      <left/>
      <right/>
      <top style="thin">
        <color rgb="FFC00000"/>
      </top>
      <bottom/>
      <diagonal/>
    </border>
    <border>
      <left style="thin">
        <color rgb="FFFFFFFF"/>
      </left>
      <right style="thin">
        <color rgb="FFFFFFFF"/>
      </right>
      <top/>
      <bottom/>
      <diagonal/>
    </border>
    <border>
      <left/>
      <right/>
      <top/>
      <bottom style="thin">
        <color indexed="64"/>
      </bottom>
      <diagonal/>
    </border>
    <border>
      <left/>
      <right style="thin">
        <color rgb="FFC00000"/>
      </right>
      <top/>
      <bottom/>
      <diagonal/>
    </border>
    <border>
      <left style="thin">
        <color rgb="FFC00000"/>
      </left>
      <right style="thin">
        <color rgb="FFC00000"/>
      </right>
      <top style="thin">
        <color rgb="FFC00000"/>
      </top>
      <bottom style="thin">
        <color rgb="FFC00000"/>
      </bottom>
      <diagonal/>
    </border>
    <border>
      <left/>
      <right/>
      <top style="thin">
        <color rgb="FFFFFFFF"/>
      </top>
      <bottom/>
      <diagonal/>
    </border>
    <border>
      <left/>
      <right style="thin">
        <color rgb="FFFFFFFF"/>
      </right>
      <top/>
      <bottom style="thin">
        <color rgb="FFFFFFFF"/>
      </bottom>
      <diagonal/>
    </border>
    <border>
      <left style="thin">
        <color rgb="FFFFFFFF"/>
      </left>
      <right/>
      <top style="thin">
        <color rgb="FFFFFFFF"/>
      </top>
      <bottom/>
      <diagonal/>
    </border>
    <border>
      <left style="thin">
        <color rgb="FFFFFFFF"/>
      </left>
      <right/>
      <top/>
      <bottom style="thin">
        <color rgb="FFFFFFFF"/>
      </bottom>
      <diagonal/>
    </border>
    <border>
      <left style="thin">
        <color rgb="FFFFFFFF"/>
      </left>
      <right/>
      <top/>
      <bottom/>
      <diagonal/>
    </border>
    <border>
      <left/>
      <right style="thin">
        <color rgb="FFC00000"/>
      </right>
      <top style="thin">
        <color rgb="FFC00000"/>
      </top>
      <bottom style="thin">
        <color rgb="FFC00000"/>
      </bottom>
      <diagonal/>
    </border>
    <border>
      <left style="thin">
        <color rgb="FFFFFFFF"/>
      </left>
      <right style="thin">
        <color rgb="FFFFFFFF"/>
      </right>
      <top/>
      <bottom style="thin">
        <color rgb="FFFFFFFF"/>
      </bottom>
      <diagonal/>
    </border>
    <border>
      <left/>
      <right/>
      <top/>
      <bottom style="thin">
        <color indexed="64"/>
      </bottom>
      <diagonal/>
    </border>
    <border>
      <left style="thin">
        <color rgb="FFFFFFFF"/>
      </left>
      <right style="thin">
        <color rgb="FFFFFFFF"/>
      </right>
      <top style="thin">
        <color rgb="FFFFFFFF"/>
      </top>
      <bottom style="thin">
        <color rgb="FFFFFFFF"/>
      </bottom>
      <diagonal/>
    </border>
    <border>
      <left/>
      <right style="thin">
        <color rgb="FFC00000"/>
      </right>
      <top style="thin">
        <color rgb="FFC00000"/>
      </top>
      <bottom style="thin">
        <color rgb="FFC00000"/>
      </bottom>
      <diagonal/>
    </border>
    <border>
      <left style="thin">
        <color rgb="FFC00000"/>
      </left>
      <right/>
      <top/>
      <bottom/>
      <diagonal/>
    </border>
    <border>
      <left/>
      <right/>
      <top/>
      <bottom style="thin">
        <color rgb="FFC00000"/>
      </bottom>
      <diagonal/>
    </border>
    <border>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rgb="FFC00000"/>
      </left>
      <right/>
      <top style="thin">
        <color rgb="FFC00000"/>
      </top>
      <bottom/>
      <diagonal/>
    </border>
    <border>
      <left style="thin">
        <color rgb="FFFFFFFF"/>
      </left>
      <right style="thin">
        <color rgb="FFFFFFFF"/>
      </right>
      <top/>
      <bottom/>
      <diagonal/>
    </border>
    <border>
      <left style="thin">
        <color rgb="FFC00000"/>
      </left>
      <right/>
      <top/>
      <bottom/>
      <diagonal/>
    </border>
    <border>
      <left style="thin">
        <color rgb="FFFFFFFF"/>
      </left>
      <right style="thin">
        <color rgb="FFFFFFFF"/>
      </right>
      <top style="thin">
        <color rgb="FFFFFFFF"/>
      </top>
      <bottom/>
      <diagonal/>
    </border>
    <border>
      <left style="thin">
        <color rgb="FFFFFFFF"/>
      </left>
      <right style="thin">
        <color rgb="FFFFFFFF"/>
      </right>
      <top/>
      <bottom/>
      <diagonal/>
    </border>
    <border>
      <left style="thin">
        <color rgb="FFFFFFFF"/>
      </left>
      <right/>
      <top style="thin">
        <color rgb="FFFFFFFF"/>
      </top>
      <bottom/>
      <diagonal/>
    </border>
    <border>
      <left style="thin">
        <color indexed="64"/>
      </left>
      <right style="thin">
        <color indexed="64"/>
      </right>
      <top/>
      <bottom/>
      <diagonal/>
    </border>
  </borders>
  <cellStyleXfs count="1">
    <xf fillId="0" numFmtId="0" borderId="0" fontId="0"/>
  </cellStyleXfs>
  <cellXfs count="149">
    <xf applyAlignment="1" fillId="0" xfId="0" numFmtId="0" borderId="0" fontId="0">
      <alignment vertical="bottom" horizontal="general" wrapText="1"/>
    </xf>
    <xf applyBorder="1" fillId="2" xfId="0" numFmtId="164" borderId="1" applyFont="1" fontId="1" applyNumberFormat="1" applyFill="1"/>
    <xf fillId="0" xfId="0" numFmtId="10" borderId="0" applyFont="1" fontId="2" applyNumberFormat="1"/>
    <xf applyBorder="1" fillId="0" xfId="0" numFmtId="10" borderId="2" applyFont="1" fontId="3" applyNumberFormat="1"/>
    <xf applyBorder="1" fillId="0" xfId="0" numFmtId="0" borderId="3" applyFont="1" fontId="4"/>
    <xf applyBorder="1" applyAlignment="1" fillId="0" xfId="0" numFmtId="0" borderId="4" applyFont="1" fontId="5">
      <alignment vertical="top" horizontal="general"/>
    </xf>
    <xf applyBorder="1" applyAlignment="1" fillId="3" xfId="0" numFmtId="0" borderId="5" applyFont="1" fontId="6" applyFill="1">
      <alignment vertical="center" horizontal="center"/>
    </xf>
    <xf applyBorder="1" applyAlignment="1" fillId="4" xfId="0" numFmtId="0" borderId="6" applyFont="1" fontId="7" applyFill="1">
      <alignment vertical="top" horizontal="left" wrapText="1"/>
    </xf>
    <xf applyBorder="1" applyAlignment="1" fillId="5" xfId="0" numFmtId="0" borderId="7" applyFont="1" fontId="8" applyFill="1">
      <alignment vertical="center" horizontal="center"/>
    </xf>
    <xf applyBorder="1" applyAlignment="1" fillId="6" xfId="0" numFmtId="0" borderId="8" applyFont="1" fontId="9" applyFill="1">
      <alignment vertical="center" horizontal="center"/>
    </xf>
    <xf applyBorder="1" applyAlignment="1" fillId="7" xfId="0" numFmtId="0" borderId="9" applyFont="1" fontId="10" applyFill="1">
      <alignment vertical="top" horizontal="left"/>
    </xf>
    <xf applyAlignment="1" fillId="0" xfId="0" numFmtId="0" borderId="0" applyFont="1" fontId="11">
      <alignment vertical="center" horizontal="general" wrapText="1"/>
    </xf>
    <xf applyAlignment="1" fillId="0" xfId="0" numFmtId="10" borderId="0" applyFont="1" fontId="12" applyNumberFormat="1">
      <alignment vertical="bottom" horizontal="center"/>
    </xf>
    <xf applyBorder="1" applyAlignment="1" fillId="8" xfId="0" numFmtId="0" borderId="10" applyFont="1" fontId="13" applyFill="1">
      <alignment vertical="center" horizontal="center" wrapText="1"/>
    </xf>
    <xf applyBorder="1" fillId="9" xfId="0" numFmtId="0" borderId="11" applyFont="1" fontId="14" applyFill="1"/>
    <xf fillId="0" xfId="0" numFmtId="165" borderId="0" applyFont="1" fontId="15" applyNumberFormat="1"/>
    <xf fillId="0" xfId="0" numFmtId="166" borderId="0" applyFont="1" fontId="16" applyNumberFormat="1"/>
    <xf applyBorder="1" applyAlignment="1" fillId="10" xfId="0" numFmtId="0" borderId="12" applyFont="1" fontId="17" applyFill="1">
      <alignment vertical="top" horizontal="general"/>
    </xf>
    <xf fillId="11" xfId="0" numFmtId="2" borderId="0" applyFont="1" fontId="18" applyNumberFormat="1" applyFill="1"/>
    <xf fillId="12" xfId="0" numFmtId="0" borderId="0" applyFont="1" fontId="19" applyFill="1"/>
    <xf applyBorder="1" applyAlignment="1" fillId="13" xfId="0" numFmtId="0" borderId="13" applyFont="1" fontId="20" applyFill="1">
      <alignment vertical="top" horizontal="left"/>
    </xf>
    <xf applyAlignment="1" fillId="0" xfId="0" numFmtId="0" borderId="0" applyFont="1" fontId="21">
      <alignment vertical="top" horizontal="general" wrapText="1"/>
    </xf>
    <xf applyAlignment="1" fillId="0" xfId="0" numFmtId="0" borderId="0" applyFont="1" fontId="22">
      <alignment vertical="bottom" horizontal="general" wrapText="1"/>
    </xf>
    <xf applyBorder="1" applyAlignment="1" fillId="0" xfId="0" numFmtId="10" borderId="14" applyFont="1" fontId="23" applyNumberFormat="1">
      <alignment vertical="bottom" horizontal="center"/>
    </xf>
    <xf applyBorder="1" fillId="0" xfId="0" numFmtId="0" borderId="15" applyFont="1" fontId="24"/>
    <xf applyAlignment="1" fillId="0" xfId="0" numFmtId="49" borderId="0" applyFont="1" fontId="25" applyNumberFormat="1">
      <alignment vertical="top" horizontal="general" wrapText="1"/>
    </xf>
    <xf applyAlignment="1" fillId="14" xfId="0" numFmtId="10" borderId="0" applyFont="1" fontId="26" applyNumberFormat="1" applyFill="1">
      <alignment vertical="center" horizontal="general"/>
    </xf>
    <xf applyAlignment="1" fillId="15" xfId="0" numFmtId="0" borderId="0" applyFont="1" fontId="27" applyFill="1">
      <alignment vertical="top" horizontal="general"/>
    </xf>
    <xf applyAlignment="1" fillId="16" xfId="0" numFmtId="0" borderId="0" applyFont="1" fontId="28" applyFill="1">
      <alignment vertical="top" horizontal="left"/>
    </xf>
    <xf applyBorder="1" fillId="17" xfId="0" numFmtId="10" borderId="16" applyFont="1" fontId="29" applyNumberFormat="1" applyFill="1"/>
    <xf applyBorder="1" applyAlignment="1" fillId="0" xfId="0" numFmtId="0" borderId="17" applyFont="1" fontId="30">
      <alignment vertical="top" horizontal="left"/>
    </xf>
    <xf fillId="18" xfId="0" numFmtId="167" borderId="0" applyFont="1" fontId="31" applyNumberFormat="1" applyFill="1"/>
    <xf applyBorder="1" applyAlignment="1" fillId="0" xfId="0" numFmtId="0" borderId="18" applyFont="1" fontId="32">
      <alignment vertical="top" horizontal="general" wrapText="1"/>
    </xf>
    <xf applyBorder="1" applyAlignment="1" fillId="0" xfId="0" numFmtId="0" borderId="19" applyFont="1" fontId="33">
      <alignment vertical="center" horizontal="general" wrapText="1"/>
    </xf>
    <xf applyBorder="1" fillId="19" xfId="0" numFmtId="9" borderId="20" applyFont="1" fontId="34" applyNumberFormat="1" applyFill="1"/>
    <xf applyBorder="1" fillId="0" xfId="0" numFmtId="0" borderId="21" applyFont="1" fontId="35"/>
    <xf applyAlignment="1" fillId="20" xfId="0" numFmtId="0" borderId="0" applyFont="1" fontId="36" applyFill="1">
      <alignment vertical="top" horizontal="left" wrapText="1"/>
    </xf>
    <xf applyBorder="1" fillId="21" xfId="0" numFmtId="0" borderId="22" applyFont="1" fontId="37" applyFill="1"/>
    <xf applyBorder="1" applyAlignment="1" fillId="22" xfId="0" numFmtId="0" borderId="23" applyFont="1" fontId="38" applyFill="1">
      <alignment vertical="bottom" horizontal="right"/>
    </xf>
    <xf applyAlignment="1" fillId="23" xfId="0" numFmtId="10" borderId="0" applyFont="1" fontId="39" applyNumberFormat="1" applyFill="1">
      <alignment vertical="center" horizontal="general"/>
    </xf>
    <xf fillId="0" xfId="0" numFmtId="168" borderId="0" applyFont="1" fontId="40" applyNumberFormat="1"/>
    <xf applyBorder="1" applyAlignment="1" fillId="24" xfId="0" numFmtId="0" borderId="24" applyFont="1" fontId="41" applyFill="1">
      <alignment vertical="bottom" textRotation="90" horizontal="center"/>
    </xf>
    <xf applyBorder="1" fillId="0" xfId="0" numFmtId="10" borderId="25" applyFont="1" fontId="42" applyNumberFormat="1"/>
    <xf applyAlignment="1" fillId="25" xfId="0" numFmtId="169" borderId="0" applyFont="1" fontId="43" applyNumberFormat="1" applyFill="1">
      <alignment vertical="top" horizontal="left"/>
    </xf>
    <xf applyBorder="1" applyAlignment="1" fillId="26" xfId="0" numFmtId="10" borderId="26" applyFont="1" fontId="44" applyNumberFormat="1" applyFill="1">
      <alignment vertical="bottom" horizontal="center"/>
    </xf>
    <xf fillId="27" xfId="0" numFmtId="2" borderId="0" applyFont="1" fontId="45" applyNumberFormat="1" applyFill="1"/>
    <xf applyBorder="1" fillId="0" xfId="0" numFmtId="0" borderId="27" applyFont="1" fontId="46"/>
    <xf fillId="0" xfId="0" numFmtId="0" borderId="0" applyFont="1" fontId="47"/>
    <xf fillId="0" xfId="0" numFmtId="10" borderId="0" applyFont="1" fontId="48" applyNumberFormat="1"/>
    <xf fillId="28" xfId="0" numFmtId="10" borderId="0" applyFont="1" fontId="49" applyNumberFormat="1" applyFill="1"/>
    <xf applyAlignment="1" fillId="29" xfId="0" numFmtId="10" borderId="0" applyFont="1" fontId="50" applyNumberFormat="1" applyFill="1">
      <alignment vertical="center" horizontal="general"/>
    </xf>
    <xf applyBorder="1" fillId="0" xfId="0" numFmtId="0" borderId="28" applyFont="1" fontId="51"/>
    <xf applyBorder="1" applyAlignment="1" fillId="0" xfId="0" numFmtId="0" borderId="29" applyFont="1" fontId="52">
      <alignment vertical="center" horizontal="general" wrapText="1"/>
    </xf>
    <xf applyBorder="1" applyAlignment="1" fillId="0" xfId="0" numFmtId="0" borderId="30" applyFont="1" fontId="53">
      <alignment vertical="top" horizontal="left"/>
    </xf>
    <xf applyBorder="1" fillId="30" xfId="0" numFmtId="2" borderId="31" applyFont="1" fontId="54" applyNumberFormat="1" applyFill="1"/>
    <xf applyBorder="1" fillId="0" xfId="0" numFmtId="0" borderId="32" applyFont="1" fontId="55"/>
    <xf applyAlignment="1" fillId="31" xfId="0" numFmtId="0" borderId="0" applyFont="1" fontId="56" applyFill="1">
      <alignment vertical="top" horizontal="right" wrapText="1"/>
    </xf>
    <xf applyAlignment="1" fillId="32" xfId="0" numFmtId="170" borderId="0" applyFont="1" fontId="57" applyNumberFormat="1" applyFill="1">
      <alignment vertical="bottom" horizontal="right"/>
    </xf>
    <xf applyBorder="1" applyAlignment="1" fillId="33" xfId="0" numFmtId="0" borderId="33" applyFont="1" fontId="58" applyFill="1">
      <alignment vertical="bottom" horizontal="center"/>
    </xf>
    <xf applyBorder="1" applyAlignment="1" fillId="34" xfId="0" numFmtId="0" borderId="34" applyFont="1" fontId="59" applyFill="1">
      <alignment vertical="center" horizontal="center"/>
    </xf>
    <xf fillId="35" xfId="0" numFmtId="0" borderId="0" applyFont="1" fontId="60" applyFill="1"/>
    <xf applyAlignment="1" fillId="36" xfId="0" numFmtId="0" borderId="0" applyFont="1" fontId="61" applyFill="1">
      <alignment vertical="top" horizontal="general"/>
    </xf>
    <xf applyBorder="1" applyAlignment="1" fillId="37" xfId="0" numFmtId="0" borderId="35" applyFont="1" fontId="62" applyFill="1">
      <alignment vertical="center" horizontal="center"/>
    </xf>
    <xf applyBorder="1" fillId="0" xfId="0" numFmtId="0" borderId="36" applyFont="1" fontId="63"/>
    <xf applyBorder="1" applyAlignment="1" fillId="0" xfId="0" numFmtId="10" borderId="37" applyFont="1" fontId="64" applyNumberFormat="1">
      <alignment vertical="bottom" horizontal="center"/>
    </xf>
    <xf applyBorder="1" fillId="0" xfId="0" numFmtId="0" borderId="38" applyFont="1" fontId="65"/>
    <xf fillId="38" xfId="0" numFmtId="0" borderId="0" applyFont="1" fontId="66" applyFill="1"/>
    <xf applyBorder="1" fillId="39" xfId="0" numFmtId="0" borderId="39" applyFont="1" fontId="67" applyFill="1"/>
    <xf applyBorder="1" applyAlignment="1" fillId="40" xfId="0" numFmtId="0" borderId="40" applyFont="1" fontId="68" applyFill="1">
      <alignment vertical="top" horizontal="general" wrapText="1"/>
    </xf>
    <xf applyBorder="1" applyAlignment="1" fillId="41" xfId="0" numFmtId="0" borderId="41" applyFont="1" fontId="69" applyFill="1">
      <alignment vertical="center" horizontal="center"/>
    </xf>
    <xf fillId="42" xfId="0" numFmtId="0" borderId="0" applyFont="1" fontId="70" applyFill="1"/>
    <xf applyBorder="1" applyAlignment="1" fillId="0" xfId="0" numFmtId="0" borderId="42" applyFont="1" fontId="71">
      <alignment vertical="top" horizontal="general" wrapText="1"/>
    </xf>
    <xf applyBorder="1" applyAlignment="1" fillId="43" xfId="0" numFmtId="0" borderId="43" applyFont="1" fontId="72" applyFill="1">
      <alignment vertical="center" horizontal="center" wrapText="1"/>
    </xf>
    <xf applyBorder="1" fillId="44" xfId="0" numFmtId="0" borderId="44" applyFont="1" fontId="73" applyFill="1"/>
    <xf applyBorder="1" applyAlignment="1" fillId="0" xfId="0" numFmtId="0" borderId="45" applyFont="1" fontId="74">
      <alignment vertical="top" horizontal="general"/>
    </xf>
    <xf applyBorder="1" applyAlignment="1" fillId="45" xfId="0" numFmtId="0" borderId="46" applyFont="1" fontId="75" applyFill="1">
      <alignment vertical="bottom" horizontal="right"/>
    </xf>
    <xf fillId="0" xfId="0" numFmtId="0" borderId="0" applyFont="1" fontId="76"/>
    <xf fillId="46" xfId="0" numFmtId="0" borderId="0" applyFont="1" fontId="77" applyFill="1"/>
    <xf applyBorder="1" applyAlignment="1" fillId="47" xfId="0" numFmtId="0" borderId="47" applyFont="1" fontId="78" applyFill="1">
      <alignment vertical="center" horizontal="center"/>
    </xf>
    <xf fillId="48" xfId="0" numFmtId="0" borderId="0" applyFont="1" fontId="79" applyFill="1"/>
    <xf applyBorder="1" fillId="0" xfId="0" numFmtId="0" borderId="48" applyFont="1" fontId="80"/>
    <xf applyAlignment="1" fillId="0" xfId="0" numFmtId="171" borderId="0" applyFont="1" fontId="81" applyNumberFormat="1">
      <alignment vertical="top" horizontal="left"/>
    </xf>
    <xf fillId="0" xfId="0" numFmtId="10" borderId="0" applyFont="1" fontId="82" applyNumberFormat="1"/>
    <xf applyAlignment="1" fillId="49" xfId="0" numFmtId="2" borderId="0" applyFont="1" fontId="83" applyNumberFormat="1" applyFill="1">
      <alignment vertical="center" horizontal="general"/>
    </xf>
    <xf applyAlignment="1" fillId="50" xfId="0" numFmtId="0" borderId="0" applyFont="1" fontId="84" applyFill="1">
      <alignment vertical="top" horizontal="general" wrapText="1"/>
    </xf>
    <xf fillId="51" xfId="0" numFmtId="172" borderId="0" applyFont="1" fontId="85" applyNumberFormat="1" applyFill="1"/>
    <xf fillId="0" xfId="0" numFmtId="0" borderId="0" applyFont="1" fontId="86"/>
    <xf applyAlignment="1" fillId="52" xfId="0" numFmtId="0" borderId="0" applyFont="1" fontId="87" applyFill="1">
      <alignment vertical="bottom" horizontal="right"/>
    </xf>
    <xf applyBorder="1" applyAlignment="1" fillId="53" xfId="0" numFmtId="0" borderId="49" applyFont="1" fontId="88" applyFill="1">
      <alignment vertical="top" horizontal="general" wrapText="1"/>
    </xf>
    <xf fillId="54" xfId="0" numFmtId="0" borderId="0" applyFont="1" fontId="89" applyFill="1"/>
    <xf applyAlignment="1" fillId="0" xfId="0" numFmtId="173" borderId="0" applyFont="1" fontId="90" applyNumberFormat="1">
      <alignment vertical="bottom" horizontal="right"/>
    </xf>
    <xf applyBorder="1" applyAlignment="1" fillId="55" xfId="0" numFmtId="10" borderId="50" applyFont="1" fontId="91" applyNumberFormat="1" applyFill="1">
      <alignment vertical="center" horizontal="general"/>
    </xf>
    <xf applyBorder="1" applyAlignment="1" fillId="56" xfId="0" numFmtId="0" borderId="51" applyFont="1" fontId="92" applyFill="1">
      <alignment vertical="center" horizontal="center"/>
    </xf>
    <xf applyBorder="1" fillId="0" xfId="0" numFmtId="0" borderId="52" applyFont="1" fontId="93"/>
    <xf fillId="57" xfId="0" numFmtId="0" borderId="0" applyFont="1" fontId="94" applyFill="1"/>
    <xf applyBorder="1" applyAlignment="1" fillId="58" xfId="0" numFmtId="0" borderId="53" applyFont="1" fontId="95" applyFill="1">
      <alignment vertical="top" horizontal="general" wrapText="1"/>
    </xf>
    <xf fillId="0" xfId="0" numFmtId="2" borderId="0" applyFont="1" fontId="96" applyNumberFormat="1"/>
    <xf applyAlignment="1" fillId="0" xfId="0" numFmtId="0" borderId="0" applyFont="1" fontId="97">
      <alignment vertical="top" horizontal="general"/>
    </xf>
    <xf applyBorder="1" fillId="0" xfId="0" numFmtId="0" borderId="54" applyFont="1" fontId="98"/>
    <xf applyBorder="1" fillId="59" xfId="0" numFmtId="174" borderId="55" applyFont="1" fontId="99" applyNumberFormat="1" applyFill="1"/>
    <xf fillId="60" xfId="0" numFmtId="2" borderId="0" applyFont="1" fontId="100" applyNumberFormat="1" applyFill="1"/>
    <xf applyAlignment="1" fillId="61" xfId="0" numFmtId="0" borderId="0" applyFont="1" fontId="101" applyFill="1">
      <alignment vertical="top" horizontal="general" wrapText="1"/>
    </xf>
    <xf applyBorder="1" applyAlignment="1" fillId="62" xfId="0" numFmtId="0" borderId="56" applyFont="1" fontId="102" applyFill="1">
      <alignment vertical="top" horizontal="general" wrapText="1"/>
    </xf>
    <xf applyBorder="1" fillId="0" xfId="0" numFmtId="0" borderId="57" applyFont="1" fontId="103"/>
    <xf applyBorder="1" applyAlignment="1" fillId="63" xfId="0" numFmtId="0" borderId="58" applyFont="1" fontId="104" applyFill="1">
      <alignment vertical="center" horizontal="center"/>
    </xf>
    <xf fillId="64" xfId="0" numFmtId="0" borderId="0" applyFont="1" fontId="105" applyFill="1"/>
    <xf applyBorder="1" applyAlignment="1" fillId="0" xfId="0" numFmtId="0" borderId="59" applyFont="1" fontId="106">
      <alignment vertical="center" horizontal="general" wrapText="1"/>
    </xf>
    <xf applyBorder="1" applyAlignment="1" fillId="65" xfId="0" numFmtId="2" borderId="60" applyFont="1" fontId="107" applyNumberFormat="1" applyFill="1">
      <alignment vertical="center" horizontal="general"/>
    </xf>
    <xf applyAlignment="1" fillId="0" xfId="0" numFmtId="10" borderId="0" applyFont="1" fontId="108" applyNumberFormat="1">
      <alignment vertical="bottom" horizontal="center"/>
    </xf>
    <xf applyBorder="1" fillId="66" xfId="0" numFmtId="9" borderId="61" applyFont="1" fontId="109" applyNumberFormat="1" applyFill="1"/>
    <xf fillId="67" xfId="0" numFmtId="10" borderId="0" applyFont="1" fontId="110" applyNumberFormat="1" applyFill="1"/>
    <xf applyBorder="1" fillId="0" xfId="0" numFmtId="0" borderId="62" applyFont="1" fontId="111"/>
    <xf applyBorder="1" fillId="0" xfId="0" numFmtId="0" borderId="63" applyFont="1" fontId="112"/>
    <xf applyBorder="1" fillId="0" xfId="0" numFmtId="0" borderId="64" applyFont="1" fontId="113"/>
    <xf applyBorder="1" applyAlignment="1" fillId="0" xfId="0" numFmtId="10" borderId="65" applyFont="1" fontId="114" applyNumberFormat="1">
      <alignment vertical="bottom" horizontal="center"/>
    </xf>
    <xf applyAlignment="1" fillId="68" xfId="0" numFmtId="0" borderId="0" applyFont="1" fontId="115" applyFill="1">
      <alignment vertical="top" horizontal="general"/>
    </xf>
    <xf fillId="0" xfId="0" numFmtId="0" borderId="0" applyFont="1" fontId="116"/>
    <xf applyAlignment="1" fillId="69" xfId="0" numFmtId="0" borderId="0" applyFont="1" fontId="117" applyFill="1">
      <alignment vertical="top" horizontal="left"/>
    </xf>
    <xf applyBorder="1" fillId="0" xfId="0" numFmtId="175" borderId="66" applyFont="1" fontId="118" applyNumberFormat="1"/>
    <xf applyAlignment="1" fillId="0" xfId="0" numFmtId="176" borderId="0" applyFont="1" fontId="119" applyNumberFormat="1">
      <alignment vertical="top" horizontal="left" wrapText="1"/>
    </xf>
    <xf applyAlignment="1" fillId="0" xfId="0" numFmtId="0" borderId="0" applyFont="1" fontId="120">
      <alignment vertical="top" horizontal="general"/>
    </xf>
    <xf fillId="70" xfId="0" numFmtId="0" borderId="0" applyFont="1" fontId="121" applyFill="1"/>
    <xf applyBorder="1" fillId="71" xfId="0" numFmtId="177" borderId="67" applyFont="1" fontId="122" applyNumberFormat="1" applyFill="1"/>
    <xf applyBorder="1" applyAlignment="1" fillId="72" xfId="0" numFmtId="0" borderId="68" applyFont="1" fontId="123" applyFill="1">
      <alignment vertical="center" horizontal="center"/>
    </xf>
    <xf applyBorder="1" applyAlignment="1" fillId="73" xfId="0" numFmtId="0" borderId="69" applyFont="1" fontId="124" applyFill="1">
      <alignment vertical="top" horizontal="general"/>
    </xf>
    <xf applyBorder="1" applyAlignment="1" fillId="74" xfId="0" numFmtId="0" borderId="70" applyFont="1" fontId="125" applyFill="1">
      <alignment vertical="bottom" textRotation="90" horizontal="center"/>
    </xf>
    <xf applyBorder="1" fillId="75" xfId="0" numFmtId="1" borderId="71" applyFont="1" fontId="126" applyNumberFormat="1" applyFill="1"/>
    <xf fillId="0" xfId="0" numFmtId="0" borderId="0" applyFont="1" fontId="127"/>
    <xf applyBorder="1" applyAlignment="1" fillId="76" xfId="0" numFmtId="0" borderId="72" applyFont="1" fontId="128" applyFill="1">
      <alignment vertical="bottom" horizontal="right"/>
    </xf>
    <xf applyBorder="1" fillId="77" xfId="0" numFmtId="0" borderId="73" applyFont="1" fontId="129" applyFill="1"/>
    <xf applyBorder="1" applyAlignment="1" fillId="78" xfId="0" numFmtId="0" borderId="74" applyFont="1" fontId="130" applyFill="1">
      <alignment vertical="top" horizontal="general"/>
    </xf>
    <xf applyBorder="1" fillId="79" xfId="0" numFmtId="0" borderId="75" applyFont="1" fontId="131" applyFill="1"/>
    <xf applyAlignment="1" fillId="80" xfId="0" numFmtId="178" borderId="0" applyFont="1" fontId="132" applyNumberFormat="1" applyFill="1">
      <alignment vertical="bottom" horizontal="left"/>
    </xf>
    <xf applyBorder="1" applyAlignment="1" fillId="81" xfId="0" numFmtId="0" borderId="76" applyFont="1" fontId="133" applyFill="1">
      <alignment vertical="top" horizontal="general" wrapText="1"/>
    </xf>
    <xf applyAlignment="1" fillId="82" xfId="0" numFmtId="0" borderId="0" applyFont="1" fontId="134" applyFill="1">
      <alignment vertical="bottom" horizontal="right"/>
    </xf>
    <xf applyBorder="1" fillId="83" xfId="0" numFmtId="179" borderId="77" applyFont="1" fontId="135" applyNumberFormat="1" applyFill="1"/>
    <xf applyAlignment="1" fillId="84" xfId="0" numFmtId="180" borderId="0" applyFont="1" fontId="136" applyNumberFormat="1" applyFill="1">
      <alignment vertical="center" horizontal="center"/>
    </xf>
    <xf applyBorder="1" applyAlignment="1" fillId="85" xfId="0" numFmtId="0" borderId="78" applyFont="1" fontId="137" applyFill="1">
      <alignment vertical="center" horizontal="center" wrapText="1"/>
    </xf>
    <xf applyAlignment="1" fillId="0" xfId="0" numFmtId="0" borderId="0" applyFont="1" fontId="138">
      <alignment vertical="top" horizontal="left" wrapText="1"/>
    </xf>
    <xf applyBorder="1" fillId="86" xfId="0" numFmtId="0" borderId="79" applyFont="1" fontId="139" applyFill="1"/>
    <xf applyAlignment="1" fillId="87" xfId="0" numFmtId="0" borderId="0" applyFont="1" fontId="140" applyFill="1">
      <alignment vertical="top" horizontal="general" wrapText="1"/>
    </xf>
    <xf applyBorder="1" applyAlignment="1" fillId="88" xfId="0" numFmtId="0" borderId="80" applyFont="1" fontId="141" applyFill="1">
      <alignment vertical="center" horizontal="center"/>
    </xf>
    <xf fillId="89" xfId="0" numFmtId="0" borderId="0" applyFont="1" fontId="142" applyFill="1"/>
    <xf applyAlignment="1" fillId="90" xfId="0" numFmtId="0" borderId="0" applyFont="1" fontId="143" applyFill="1">
      <alignment vertical="top" horizontal="right" wrapText="1"/>
    </xf>
    <xf applyAlignment="1" fillId="91" xfId="0" numFmtId="0" borderId="0" applyFont="1" fontId="144" applyFill="1">
      <alignment vertical="top" horizontal="general"/>
    </xf>
    <xf applyBorder="1" applyAlignment="1" fillId="92" xfId="0" numFmtId="0" borderId="81" applyFont="1" fontId="145" applyFill="1">
      <alignment vertical="center" horizontal="center" wrapText="1"/>
    </xf>
    <xf applyBorder="1" fillId="0" xfId="0" numFmtId="181" borderId="82" applyFont="1" fontId="146" applyNumberFormat="1"/>
    <xf applyBorder="1" fillId="93" xfId="0" numFmtId="0" borderId="83" applyFont="1" fontId="147" applyFill="1"/>
    <xf applyAlignment="1" fillId="94" xfId="0" numFmtId="0" borderId="0" applyFont="1" fontId="148" applyFill="1">
      <alignment vertical="bottom" horizontal="center"/>
    </xf>
  </cellXfs>
  <cellStyles count="1">
    <cellStyle builtinId="0" name="Normal" xfId="0"/>
  </cellStyles>
  <dxfs count="6">
    <dxf>
      <font>
        <color rgb="FF9C0006"/>
      </font>
      <fill>
        <patternFill patternType="solid">
          <bgColor rgb="FFFFC7CE"/>
        </patternFill>
      </fill>
    </dxf>
    <dxf>
      <font>
        <color rgb="FF9C6500"/>
      </font>
      <fill>
        <patternFill patternType="solid">
          <bgColor rgb="FFFFEB9C"/>
        </patternFill>
      </fill>
    </dxf>
    <dxf>
      <font>
        <color rgb="FF9C6500"/>
      </font>
      <fill>
        <patternFill patternType="solid">
          <bgColor rgb="FFFFEB9C"/>
        </patternFill>
      </fill>
    </dxf>
    <dxf>
      <font>
        <color rgb="FF9C0006"/>
      </font>
      <fill>
        <patternFill patternType="solid">
          <bgColor rgb="FFFFC7CE"/>
        </patternFill>
      </fill>
    </dxf>
    <dxf>
      <font>
        <color rgb="FF006100"/>
      </font>
      <fill>
        <patternFill patternType="solid">
          <bgColor rgb="FFC6EFCE"/>
        </patternFill>
      </fill>
    </dxf>
    <dxf>
      <fill>
        <patternFill patternType="solid">
          <bgColor rgb="FFFFFFFF"/>
        </patternFill>
      </fill>
    </dxf>
  </dxfs>
</styleSheet>
</file>

<file path=xl/_rels/workbook.xml.rels><?xml version="1.0" encoding="UTF-8" standalone="yes"?><Relationships xmlns="http://schemas.openxmlformats.org/package/2006/relationships"><Relationship Target="sharedStrings.xml" Type="http://schemas.openxmlformats.org/officeDocument/2006/relationships/sharedStrings" Id="rId2"/><Relationship Target="styles.xml" Type="http://schemas.openxmlformats.org/officeDocument/2006/relationships/styles" Id="rId1"/><Relationship Target="worksheets/sheet2.xml" Type="http://schemas.openxmlformats.org/officeDocument/2006/relationships/worksheet" Id="rId4"/><Relationship Target="worksheets/sheet1.xml" Type="http://schemas.openxmlformats.org/officeDocument/2006/relationships/worksheet" Id="rId3"/><Relationship Target="worksheets/sheet4.xml" Type="http://schemas.openxmlformats.org/officeDocument/2006/relationships/worksheet" Id="rId6"/><Relationship Target="worksheets/sheet3.xml" Type="http://schemas.openxmlformats.org/officeDocument/2006/relationships/worksheet" Id="rId5"/><Relationship Target="worksheets/sheet5.xml" Type="http://schemas.openxmlformats.org/officeDocument/2006/relationships/worksheet" Id="rId7"/></Relationships>
</file>

<file path=xl/worksheets/_rels/sheet3.xml.rels><?xml version="1.0" encoding="UTF-8" standalone="yes"?><Relationships xmlns="http://schemas.openxmlformats.org/package/2006/relationships"><Relationship Target="../drawings/vmlDrawing1.vml" Type="http://schemas.openxmlformats.org/officeDocument/2006/relationships/vmlDrawing" Id="rId2"/><Relationship Target="../comments1.xml" Type="http://schemas.openxmlformats.org/officeDocument/2006/relationships/comments" Id="rId1"/></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topLeftCell="A6" ySplit="5.0" activePane="bottomLeft" state="frozen"/>
      <selection sqref="A6" activeCell="A6" pane="bottomLeft"/>
    </sheetView>
  </sheetViews>
  <sheetFormatPr customHeight="1" defaultColWidth="10.14" defaultRowHeight="15.0"/>
  <cols>
    <col min="1" customWidth="1" max="1" style="116" width="4.86"/>
    <col min="2" customWidth="1" max="2" width="45.29"/>
    <col min="3" customWidth="1" max="3" width="69.0"/>
    <col min="4" customWidth="1" max="4" style="116" width="13.0"/>
    <col min="5" customWidth="1" max="5" style="116" width="14.14"/>
    <col min="6" customWidth="1" max="6" style="116" width="17.71"/>
    <col min="7" customWidth="1" max="7" hidden="1" width="20.29"/>
    <col min="8" customWidth="1" max="8" width="4.86"/>
    <col min="9" customWidth="1" max="9" width="19.86"/>
    <col min="10" customWidth="1" max="10" width="16.43"/>
    <col min="11" customWidth="1" max="11" width="25.57"/>
    <col min="12" customWidth="1" max="12" width="26.14"/>
    <col min="13" customWidth="1" max="13" width="45.71"/>
    <col min="14" customWidth="1" max="14" width="20.43"/>
    <col min="15" customWidth="1" max="15" width="24.43"/>
    <col min="16" customWidth="1" max="16" width="36.86"/>
    <col min="17" customWidth="1" max="17" width="28.57"/>
    <col min="18" customWidth="1" max="18" width="17.57"/>
  </cols>
  <sheetData>
    <row s="116" customFormat="1" r="1">
      <c s="116" r="A1"/>
      <c s="116" r="B1"/>
      <c s="116" r="C1"/>
      <c s="116" r="D1"/>
      <c s="116" r="E1"/>
      <c s="116" r="F1"/>
      <c s="116" r="G1"/>
      <c s="116" r="H1"/>
      <c s="116" r="I1"/>
      <c s="116" r="J1"/>
      <c s="116" r="K1"/>
      <c s="116" r="L1"/>
      <c s="116" r="M1"/>
      <c s="116" r="N1"/>
      <c s="116" r="O1"/>
      <c s="116" r="P1"/>
      <c s="116" r="Q1"/>
      <c s="116" r="R1"/>
    </row>
    <row customHeight="1" s="116" customFormat="1" r="2" ht="23.25">
      <c s="116" r="A2"/>
      <c t="s" s="60" r="B2">
        <v>0</v>
      </c>
      <c s="60" r="C2"/>
      <c s="60" r="D2"/>
      <c s="60" r="E2"/>
      <c s="60" r="F2"/>
      <c s="60" r="G2"/>
      <c s="116" r="H2"/>
      <c s="116" r="I2"/>
      <c s="116" r="J2"/>
      <c s="116" r="K2"/>
      <c s="116" r="L2"/>
      <c s="116" r="M2"/>
      <c s="116" r="N2"/>
      <c s="116" r="O2"/>
      <c s="116" r="P2"/>
      <c s="116" r="Q2"/>
      <c s="116" r="R2"/>
    </row>
    <row s="116" customFormat="1" r="3">
      <c s="116" r="A3"/>
      <c s="116" r="B3"/>
      <c s="116" r="C3"/>
      <c s="116" r="D3"/>
      <c s="116" r="E3"/>
      <c s="116" r="F3"/>
      <c s="116" r="G3"/>
      <c s="116" r="H3"/>
      <c s="116" r="I3"/>
      <c s="116" r="J3"/>
      <c s="116" r="K3"/>
      <c s="116" r="L3"/>
      <c s="116" r="M3"/>
      <c s="116" r="N3"/>
      <c s="116" r="O3"/>
      <c s="116" r="P3"/>
      <c s="116" r="Q3"/>
      <c s="116" r="R3"/>
    </row>
    <row s="116" customFormat="1" r="4">
      <c s="116" r="A4"/>
      <c t="s" s="69" r="B4">
        <v>1</v>
      </c>
      <c s="6" r="C4"/>
      <c t="s" s="9" r="D4">
        <v>2</v>
      </c>
      <c s="9" r="E4"/>
      <c t="s" s="9" r="F4">
        <v>3</v>
      </c>
      <c s="145" r="G4"/>
      <c s="51" r="H4"/>
      <c s="116" r="I4"/>
      <c s="116" r="J4"/>
      <c s="116" r="K4"/>
      <c s="116" r="L4"/>
      <c s="116" r="M4"/>
      <c s="116" r="N4"/>
      <c s="116" r="O4"/>
      <c s="116" r="P4"/>
      <c s="116" r="Q4"/>
      <c s="116" r="R4"/>
    </row>
    <row r="5">
      <c s="46" r="A5"/>
      <c t="s" s="73" r="B5">
        <v>4</v>
      </c>
      <c t="s" s="73" r="C5">
        <v>5</v>
      </c>
      <c t="s" s="147" r="D5">
        <v>6</v>
      </c>
      <c t="s" s="147" r="E5">
        <v>7</v>
      </c>
      <c t="s" s="147" r="F5">
        <v>3</v>
      </c>
      <c s="67" r="G5"/>
      <c s="80" r="H5"/>
      <c s="116" r="I5"/>
      <c s="116" r="J5"/>
      <c s="116" r="K5"/>
      <c s="116" r="L5"/>
      <c s="116" r="M5"/>
      <c s="116" r="N5"/>
      <c s="116" r="O5"/>
      <c s="116" r="P5"/>
      <c s="116" r="Q5"/>
      <c s="116" r="R5"/>
    </row>
    <row s="116" customFormat="1" r="6">
      <c s="116" r="A6"/>
      <c t="s" s="28" r="B6">
        <v>8</v>
      </c>
      <c t="s" s="120" r="C6">
        <v>9</v>
      </c>
      <c s="120" r="D6"/>
      <c s="84" r="E6">
        <v>35</v>
      </c>
      <c s="21" r="F6">
        <v>1</v>
      </c>
      <c s="116" r="G6"/>
      <c s="116" r="H6"/>
      <c s="116" r="I6"/>
      <c s="116" r="J6"/>
      <c s="116" r="K6"/>
      <c s="116" r="L6"/>
      <c s="116" r="M6"/>
      <c s="116" r="N6"/>
      <c s="116" r="O6"/>
      <c s="116" r="P6"/>
      <c s="116" r="Q6"/>
      <c s="116" r="R6"/>
    </row>
    <row s="116" customFormat="1" r="7">
      <c s="116" r="A7"/>
      <c s="20" r="B7"/>
      <c t="s" s="74" r="C7">
        <v>10</v>
      </c>
      <c s="74" r="D7"/>
      <c s="68" r="E7">
        <v>14</v>
      </c>
      <c s="32" r="F7">
        <v>1</v>
      </c>
      <c s="4" r="G7"/>
      <c s="116" r="H7"/>
      <c s="116" r="I7"/>
      <c s="116" r="J7"/>
      <c s="116" r="K7"/>
      <c s="116" r="L7"/>
      <c s="116" r="M7"/>
      <c s="116" r="N7"/>
      <c s="116" r="O7"/>
      <c s="116" r="P7"/>
      <c s="116" r="Q7"/>
      <c s="116" r="R7"/>
    </row>
    <row s="116" customFormat="1" r="8">
      <c s="116" r="A8"/>
      <c t="s" s="102" r="B8">
        <v>11</v>
      </c>
      <c t="s" s="71" r="C8">
        <v>12</v>
      </c>
      <c s="5" r="D8">
        <v>1</v>
      </c>
      <c s="95" r="E8">
        <v>2</v>
      </c>
      <c s="71" r="F8">
        <v>1</v>
      </c>
      <c s="65" r="G8"/>
      <c s="116" r="H8"/>
      <c s="116" r="I8"/>
      <c s="116" r="J8"/>
      <c s="116" r="K8"/>
      <c s="116" r="L8"/>
      <c s="116" r="M8"/>
      <c s="116" r="N8"/>
      <c s="116" r="O8"/>
      <c s="116" r="P8"/>
      <c s="116" r="Q8"/>
      <c s="116" r="R8"/>
    </row>
    <row s="116" customFormat="1" r="9">
      <c s="116" r="A9"/>
      <c s="101" r="B9"/>
      <c t="s" s="116" r="C9">
        <v>13</v>
      </c>
      <c s="120" r="D9">
        <v>1</v>
      </c>
      <c s="84" r="E9">
        <v>3</v>
      </c>
      <c s="21" r="F9">
        <v>1</v>
      </c>
      <c s="116" r="G9"/>
      <c s="116" r="H9"/>
      <c s="116" r="I9"/>
      <c s="116" r="J9"/>
      <c s="116" r="K9"/>
      <c s="116" r="L9"/>
      <c s="116" r="M9"/>
      <c s="116" r="N9"/>
      <c s="116" r="O9"/>
      <c s="116" r="P9"/>
      <c s="116" r="Q9"/>
      <c s="116" r="R9"/>
    </row>
    <row s="116" customFormat="1" r="10">
      <c s="116" r="A10"/>
      <c s="101" r="B10"/>
      <c t="s" s="21" r="C10">
        <v>14</v>
      </c>
      <c s="120" r="D10">
        <v>1</v>
      </c>
      <c s="84" r="E10">
        <v>3</v>
      </c>
      <c s="21" r="F10">
        <v>1</v>
      </c>
      <c s="116" r="G10"/>
      <c s="116" r="H10"/>
      <c s="116" r="I10"/>
      <c s="116" r="J10"/>
      <c s="116" r="K10"/>
      <c s="116" r="L10"/>
      <c s="116" r="M10"/>
      <c s="116" r="N10"/>
      <c s="116" r="O10"/>
      <c s="116" r="P10"/>
      <c s="116" r="Q10"/>
      <c s="116" r="R10"/>
    </row>
    <row s="116" customFormat="1" r="11">
      <c s="116" r="A11"/>
      <c s="101" r="B11"/>
      <c t="s" s="21" r="C11">
        <v>15</v>
      </c>
      <c s="120" r="D11">
        <v>6</v>
      </c>
      <c s="84" r="E11">
        <v>9</v>
      </c>
      <c s="21" r="F11">
        <v>1</v>
      </c>
      <c s="116" r="G11"/>
      <c s="116" r="H11"/>
      <c s="116" r="I11"/>
      <c s="116" r="J11"/>
      <c s="116" r="K11"/>
      <c s="116" r="L11"/>
      <c s="116" r="M11"/>
      <c s="116" r="N11"/>
      <c s="116" r="O11"/>
      <c s="116" r="P11"/>
      <c s="116" r="Q11"/>
      <c s="116" r="R11"/>
    </row>
    <row s="116" customFormat="1" r="12">
      <c s="116" r="A12"/>
      <c s="101" r="B12"/>
      <c t="s" s="120" r="C12">
        <v>16</v>
      </c>
      <c s="120" r="D12">
        <v>1</v>
      </c>
      <c s="84" r="E12">
        <v>3</v>
      </c>
      <c s="21" r="F12">
        <v>1</v>
      </c>
      <c s="116" r="G12"/>
      <c s="116" r="H12"/>
      <c s="116" r="I12"/>
      <c s="116" r="J12"/>
      <c s="116" r="K12"/>
      <c s="116" r="L12"/>
      <c s="116" r="M12"/>
      <c s="116" r="N12"/>
      <c s="116" r="O12"/>
      <c s="116" r="P12"/>
      <c s="116" r="Q12"/>
      <c s="116" r="R12"/>
    </row>
    <row r="13">
      <c s="116" r="A13"/>
      <c s="101" r="B13"/>
      <c t="s" s="120" r="C13">
        <v>17</v>
      </c>
      <c s="120" r="D13">
        <v>1</v>
      </c>
      <c s="84" r="E13">
        <v>2</v>
      </c>
      <c s="21" r="F13">
        <v>1</v>
      </c>
      <c s="116" r="G13"/>
      <c s="116" r="H13"/>
      <c s="116" r="I13"/>
      <c s="116" r="J13"/>
      <c s="116" r="K13"/>
      <c s="116" r="L13"/>
      <c s="116" r="M13"/>
      <c s="116" r="N13"/>
      <c s="116" r="O13"/>
      <c s="116" r="P13"/>
      <c s="116" r="Q13"/>
      <c s="116" r="R13"/>
    </row>
    <row r="14">
      <c s="116" r="A14"/>
      <c s="101" r="B14"/>
      <c t="s" s="120" r="C14">
        <v>18</v>
      </c>
      <c s="120" r="D14">
        <v>1</v>
      </c>
      <c s="84" r="E14">
        <v>3</v>
      </c>
      <c s="21" r="F14">
        <v>1</v>
      </c>
      <c s="116" r="G14"/>
      <c s="116" r="H14"/>
      <c s="116" r="I14"/>
      <c s="116" r="J14"/>
      <c s="116" r="K14"/>
      <c s="116" r="L14"/>
      <c s="116" r="M14"/>
      <c s="116" r="N14"/>
      <c s="116" r="O14"/>
      <c s="116" r="P14"/>
      <c s="116" r="Q14"/>
      <c s="116" r="R14"/>
    </row>
    <row s="116" customFormat="1" r="15">
      <c s="116" r="A15"/>
      <c s="101" r="B15"/>
      <c t="s" s="120" r="C15">
        <v>19</v>
      </c>
      <c s="120" r="D15">
        <v>1</v>
      </c>
      <c s="84" r="E15">
        <v>5</v>
      </c>
      <c s="21" r="F15">
        <v>1</v>
      </c>
      <c s="116" r="G15"/>
      <c s="116" r="H15"/>
      <c s="116" r="I15"/>
      <c s="116" r="J15"/>
      <c s="116" r="K15"/>
      <c s="116" r="L15"/>
      <c s="116" r="M15"/>
      <c s="116" r="N15"/>
      <c s="116" r="O15"/>
      <c s="116" r="P15"/>
      <c s="116" r="Q15"/>
      <c s="116" r="R15"/>
    </row>
    <row s="116" customFormat="1" r="16">
      <c s="116" r="A16"/>
      <c s="101" r="B16"/>
      <c t="s" s="120" r="C16">
        <v>20</v>
      </c>
      <c s="120" r="D16">
        <v>1</v>
      </c>
      <c s="84" r="E16">
        <v>4</v>
      </c>
      <c s="21" r="F16">
        <v>1</v>
      </c>
      <c s="116" r="G16"/>
      <c s="116" r="H16"/>
      <c s="116" r="I16"/>
      <c s="116" r="J16"/>
      <c s="116" r="K16"/>
      <c s="116" r="L16"/>
      <c s="116" r="M16"/>
      <c s="116" r="N16"/>
      <c s="116" r="O16"/>
      <c s="116" r="P16"/>
      <c s="116" r="Q16"/>
      <c s="116" r="R16"/>
    </row>
    <row s="116" customFormat="1" r="17">
      <c s="116" r="A17"/>
      <c s="101" r="B17"/>
      <c t="s" s="120" r="C17">
        <v>21</v>
      </c>
      <c s="120" r="D17">
        <v>1</v>
      </c>
      <c s="84" r="E17">
        <v>4</v>
      </c>
      <c s="21" r="F17">
        <v>1</v>
      </c>
      <c s="116" r="G17"/>
      <c s="116" r="H17"/>
      <c s="116" r="I17"/>
      <c s="116" r="J17"/>
      <c s="116" r="K17"/>
      <c s="116" r="L17"/>
      <c s="116" r="M17"/>
      <c s="116" r="N17"/>
      <c s="116" r="O17"/>
      <c s="116" r="P17"/>
      <c s="116" r="Q17"/>
      <c s="116" r="R17"/>
    </row>
    <row r="18">
      <c s="116" r="A18"/>
      <c s="101" r="B18"/>
      <c t="s" s="21" r="C18">
        <v>22</v>
      </c>
      <c s="120" r="D18">
        <v>1</v>
      </c>
      <c s="56" r="E18">
        <v>11</v>
      </c>
      <c s="21" r="F18">
        <v>1</v>
      </c>
      <c s="116" r="G18"/>
      <c s="116" r="H18"/>
      <c s="116" r="I18"/>
      <c s="116" r="J18"/>
      <c s="116" r="K18"/>
      <c s="116" r="L18"/>
      <c s="116" r="M18"/>
      <c s="116" r="N18"/>
      <c s="116" r="O18"/>
      <c s="116" r="P18"/>
      <c s="116" r="Q18"/>
      <c s="116" r="R18"/>
    </row>
    <row s="116" customFormat="1" r="19">
      <c s="116" r="A19"/>
      <c s="101" r="B19"/>
      <c t="s" s="21" r="C19">
        <v>23</v>
      </c>
      <c s="120" r="D19">
        <v>2</v>
      </c>
      <c s="84" r="E19">
        <v>6</v>
      </c>
      <c s="21" r="F19">
        <v>1</v>
      </c>
      <c s="116" r="G19"/>
      <c s="116" r="H19"/>
      <c s="116" r="I19"/>
      <c s="116" r="J19"/>
      <c s="116" r="K19"/>
      <c s="116" r="L19"/>
      <c s="116" r="M19"/>
      <c s="116" r="N19"/>
      <c s="116" r="O19"/>
      <c s="116" r="P19"/>
      <c s="116" r="Q19"/>
      <c s="116" r="R19"/>
    </row>
    <row s="116" customFormat="1" r="20">
      <c s="116" r="A20"/>
      <c s="101" r="B20"/>
      <c t="s" s="21" r="C20">
        <v>24</v>
      </c>
      <c s="120" r="D20"/>
      <c s="84" r="E20">
        <v>21</v>
      </c>
      <c s="21" r="F20">
        <v>1</v>
      </c>
      <c s="116" r="G20"/>
      <c s="116" r="H20"/>
      <c s="116" r="I20"/>
      <c s="116" r="J20"/>
      <c s="116" r="K20"/>
      <c s="116" r="L20"/>
      <c s="116" r="M20"/>
      <c s="116" r="N20"/>
      <c s="116" r="O20"/>
      <c s="116" r="P20"/>
      <c s="116" r="Q20"/>
      <c s="116" r="R20"/>
    </row>
    <row r="21">
      <c s="116" r="A21"/>
      <c t="s" s="101" r="B21">
        <v>25</v>
      </c>
      <c t="s" s="21" r="C21">
        <v>26</v>
      </c>
      <c s="120" r="D21">
        <v>1</v>
      </c>
      <c s="84" r="E21">
        <v>4</v>
      </c>
      <c s="21" r="F21">
        <v>1</v>
      </c>
      <c s="116" r="G21"/>
      <c s="116" r="H21"/>
      <c s="116" r="I21"/>
      <c s="116" r="J21"/>
      <c s="116" r="K21"/>
      <c s="116" r="L21"/>
      <c s="116" r="M21"/>
      <c s="116" r="N21"/>
      <c s="116" r="O21"/>
      <c s="116" r="P21"/>
      <c s="116" r="Q21"/>
      <c s="116" r="R21"/>
    </row>
    <row r="22">
      <c s="116" r="A22"/>
      <c s="101" r="B22"/>
      <c t="s" s="21" r="C22">
        <v>27</v>
      </c>
      <c s="120" r="D22">
        <v>1</v>
      </c>
      <c s="84" r="E22">
        <v>11</v>
      </c>
      <c s="21" r="F22">
        <v>1</v>
      </c>
      <c s="116" r="G22"/>
      <c s="116" r="H22"/>
      <c s="116" r="I22"/>
      <c s="116" r="J22"/>
      <c s="116" r="K22"/>
      <c s="116" r="L22"/>
      <c s="116" r="M22"/>
      <c s="116" r="N22"/>
      <c s="116" r="O22"/>
      <c s="116" r="P22"/>
      <c s="116" r="Q22"/>
      <c s="116" r="R22"/>
    </row>
    <row r="23">
      <c s="116" r="A23"/>
      <c t="s" s="101" r="B23">
        <v>28</v>
      </c>
      <c t="s" s="21" r="C23">
        <v>29</v>
      </c>
      <c s="120" r="D23">
        <v>1</v>
      </c>
      <c s="84" r="E23">
        <v>3</v>
      </c>
      <c s="21" r="F23">
        <v>1</v>
      </c>
      <c s="116" r="G23"/>
      <c s="116" r="H23"/>
      <c s="116" r="I23"/>
      <c s="116" r="J23"/>
      <c s="116" r="K23"/>
      <c s="116" r="L23"/>
      <c s="116" r="M23"/>
      <c s="116" r="N23"/>
      <c s="116" r="O23"/>
      <c s="116" r="P23"/>
      <c s="116" r="Q23"/>
      <c s="116" r="R23"/>
    </row>
    <row r="24">
      <c s="116" r="A24"/>
      <c s="101" r="B24"/>
      <c t="s" s="21" r="C24">
        <v>30</v>
      </c>
      <c s="120" r="D24">
        <v>1</v>
      </c>
      <c s="56" r="E24">
        <v>11</v>
      </c>
      <c s="21" r="F24">
        <v>1</v>
      </c>
      <c s="116" r="G24"/>
      <c s="116" r="H24"/>
      <c s="116" r="I24"/>
      <c s="116" r="J24"/>
      <c s="116" r="K24"/>
      <c s="116" r="L24"/>
      <c s="116" r="M24"/>
      <c s="116" r="N24"/>
      <c s="116" r="O24"/>
      <c s="116" r="P24"/>
      <c s="116" r="Q24"/>
      <c s="116" r="R24"/>
    </row>
    <row s="116" customFormat="1" r="25">
      <c s="116" r="A25"/>
      <c s="101" r="B25"/>
      <c t="s" s="21" r="C25">
        <v>31</v>
      </c>
      <c s="120" r="D25">
        <v>1</v>
      </c>
      <c s="56" r="E25">
        <v>11</v>
      </c>
      <c s="21" r="F25">
        <v>1</v>
      </c>
      <c s="116" r="G25"/>
      <c s="116" r="H25"/>
      <c s="116" r="I25"/>
      <c s="116" r="J25"/>
      <c s="116" r="K25"/>
      <c s="116" r="L25"/>
      <c s="116" r="M25"/>
      <c s="116" r="N25"/>
      <c s="116" r="O25"/>
      <c s="116" r="P25"/>
      <c s="116" r="Q25"/>
      <c s="116" r="R25"/>
    </row>
    <row r="26">
      <c s="116" r="A26"/>
      <c s="101" r="B26"/>
      <c t="s" s="21" r="C26">
        <v>32</v>
      </c>
      <c s="120" r="D26">
        <v>1</v>
      </c>
      <c s="56" r="E26">
        <v>11</v>
      </c>
      <c s="21" r="F26">
        <v>1</v>
      </c>
      <c s="116" r="G26"/>
      <c s="116" r="H26"/>
      <c s="116" r="I26"/>
      <c s="116" r="J26"/>
      <c s="116" r="K26"/>
      <c s="116" r="L26"/>
      <c s="116" r="M26"/>
      <c s="116" r="N26"/>
      <c s="116" r="O26"/>
      <c s="116" r="P26"/>
      <c s="116" r="Q26"/>
      <c s="116" r="R26"/>
    </row>
    <row s="116" customFormat="1" r="27">
      <c s="116" r="A27"/>
      <c s="101" r="B27"/>
      <c t="s" s="21" r="C27">
        <v>33</v>
      </c>
      <c s="120" r="D27">
        <v>1</v>
      </c>
      <c s="84" r="E27">
        <v>4</v>
      </c>
      <c s="21" r="F27">
        <v>1</v>
      </c>
      <c s="116" r="G27"/>
      <c s="116" r="H27"/>
      <c s="116" r="I27"/>
      <c s="116" r="J27"/>
      <c s="116" r="K27"/>
      <c s="116" r="L27"/>
      <c s="116" r="M27"/>
      <c s="116" r="N27"/>
      <c s="116" r="O27"/>
      <c s="116" r="P27"/>
      <c s="116" r="Q27"/>
      <c s="116" r="R27"/>
    </row>
    <row r="28">
      <c s="116" r="A28"/>
      <c s="101" r="B28"/>
      <c t="s" s="21" r="C28">
        <v>34</v>
      </c>
      <c s="120" r="D28">
        <v>2</v>
      </c>
      <c s="56" r="E28">
        <v>14</v>
      </c>
      <c s="21" r="F28">
        <v>1</v>
      </c>
      <c s="116" r="G28"/>
      <c s="116" r="H28"/>
      <c s="116" r="I28"/>
      <c s="116" r="J28"/>
      <c s="116" r="K28"/>
      <c s="116" r="L28"/>
      <c s="116" r="M28"/>
      <c s="116" r="N28"/>
      <c s="116" r="O28"/>
      <c s="116" r="P28"/>
      <c s="116" r="Q28"/>
      <c s="116" r="R28"/>
    </row>
    <row r="29">
      <c s="116" r="A29"/>
      <c s="101" r="B29"/>
      <c t="s" s="21" r="C29">
        <v>35</v>
      </c>
      <c s="120" r="D29">
        <v>2</v>
      </c>
      <c s="56" r="E29">
        <v>3</v>
      </c>
      <c s="21" r="F29">
        <v>1</v>
      </c>
      <c s="116" r="G29"/>
      <c s="116" r="H29"/>
      <c s="116" r="I29"/>
      <c s="116" r="J29"/>
      <c s="116" r="K29"/>
      <c s="116" r="L29"/>
      <c s="116" r="M29"/>
      <c s="116" r="N29"/>
      <c s="116" r="O29"/>
      <c s="116" r="P29"/>
      <c s="116" r="Q29"/>
      <c s="116" r="R29"/>
    </row>
    <row r="30">
      <c s="116" r="A30"/>
      <c s="88" r="B30"/>
      <c s="32" r="C30"/>
      <c s="74" r="D30"/>
      <c s="68" r="E30"/>
      <c s="32" r="F30"/>
      <c s="4" r="G30"/>
      <c s="116" r="H30"/>
      <c s="116" r="I30"/>
      <c s="116" r="J30"/>
      <c s="116" r="K30"/>
      <c s="116" r="L30"/>
      <c s="116" r="M30"/>
      <c s="116" r="N30"/>
      <c s="116" r="O30"/>
      <c s="116" r="P30"/>
      <c s="116" r="Q30"/>
      <c s="116" r="R30"/>
    </row>
    <row customHeight="1" s="116" customFormat="1" r="31" ht="18.75">
      <c s="116" r="A31"/>
      <c t="s" s="102" r="B31">
        <v>36</v>
      </c>
      <c t="s" s="71" r="C31">
        <v>12</v>
      </c>
      <c s="5" r="D31">
        <v>1</v>
      </c>
      <c s="95" r="E31">
        <v>2</v>
      </c>
      <c s="71" r="F31">
        <v>1</v>
      </c>
      <c s="65" r="G31"/>
      <c s="116" r="H31"/>
      <c s="116" r="I31"/>
      <c s="116" r="J31"/>
      <c s="116" r="K31"/>
      <c s="116" r="L31"/>
      <c s="116" r="M31"/>
      <c s="116" r="N31"/>
      <c s="116" r="O31"/>
      <c s="116" r="P31"/>
      <c s="116" r="Q31"/>
      <c s="116" r="R31"/>
    </row>
    <row s="116" customFormat="1" r="32">
      <c s="116" r="A32"/>
      <c s="101" r="B32"/>
      <c t="s" s="116" r="C32">
        <v>14</v>
      </c>
      <c s="120" r="D32">
        <v>1</v>
      </c>
      <c s="84" r="E32">
        <v>3</v>
      </c>
      <c s="21" r="F32">
        <v>1</v>
      </c>
      <c s="116" r="G32"/>
      <c s="116" r="H32"/>
      <c s="116" r="I32"/>
      <c s="116" r="J32"/>
      <c s="116" r="K32"/>
      <c s="116" r="L32"/>
      <c s="116" r="M32"/>
      <c s="116" r="N32"/>
      <c s="116" r="O32"/>
      <c s="116" r="P32"/>
      <c s="116" r="Q32"/>
      <c s="116" r="R32"/>
    </row>
    <row r="33">
      <c s="116" r="A33"/>
      <c s="101" r="B33"/>
      <c t="s" s="22" r="C33">
        <v>37</v>
      </c>
      <c s="120" r="D33"/>
      <c s="84" r="E33"/>
      <c s="21" r="F33"/>
      <c s="116" r="G33"/>
      <c s="116" r="H33"/>
      <c s="116" r="I33"/>
      <c s="116" r="J33"/>
      <c s="116" r="K33"/>
      <c s="116" r="L33"/>
      <c s="116" r="M33"/>
      <c s="116" r="N33"/>
      <c s="116" r="O33"/>
      <c s="116" r="P33"/>
      <c s="116" r="Q33"/>
      <c s="116" r="R33"/>
    </row>
    <row s="116" customFormat="1" r="34">
      <c s="116" r="A34"/>
      <c s="101" r="B34"/>
      <c t="s" s="21" r="C34">
        <v>38</v>
      </c>
      <c s="120" r="D34">
        <v>1</v>
      </c>
      <c s="84" r="E34">
        <v>4</v>
      </c>
      <c s="21" r="F34">
        <v>1</v>
      </c>
      <c s="116" r="G34"/>
      <c s="116" r="H34"/>
      <c s="116" r="I34"/>
      <c s="116" r="J34"/>
      <c s="116" r="K34"/>
      <c s="116" r="L34"/>
      <c s="116" r="M34"/>
      <c s="116" r="N34"/>
      <c s="116" r="O34"/>
      <c s="116" r="P34"/>
      <c s="116" r="Q34"/>
      <c s="116" r="R34"/>
    </row>
    <row s="116" customFormat="1" r="35">
      <c s="116" r="A35"/>
      <c s="101" r="B35"/>
      <c t="s" s="21" r="C35">
        <v>39</v>
      </c>
      <c s="120" r="D35">
        <v>1</v>
      </c>
      <c s="84" r="E35">
        <v>3</v>
      </c>
      <c s="21" r="F35">
        <v>1</v>
      </c>
      <c s="116" r="G35"/>
      <c s="116" r="H35"/>
      <c s="116" r="I35"/>
      <c s="116" r="J35"/>
      <c s="116" r="K35"/>
      <c s="116" r="L35"/>
      <c s="116" r="M35"/>
      <c s="116" r="N35"/>
      <c s="116" r="O35"/>
      <c s="116" r="P35"/>
      <c s="116" r="Q35"/>
      <c s="116" r="R35"/>
    </row>
    <row s="116" customFormat="1" r="36">
      <c s="116" r="A36"/>
      <c s="101" r="B36"/>
      <c t="s" s="21" r="C36">
        <v>40</v>
      </c>
      <c s="120" r="D36">
        <v>1</v>
      </c>
      <c s="56" r="E36">
        <v>11</v>
      </c>
      <c s="21" r="F36">
        <v>1</v>
      </c>
      <c s="116" r="G36"/>
      <c s="116" r="H36"/>
      <c t="s" s="116" r="I36">
        <v>41</v>
      </c>
      <c s="116" r="J36"/>
      <c s="116" r="K36"/>
      <c s="116" r="L36"/>
      <c s="116" r="M36"/>
      <c s="116" r="N36"/>
      <c s="116" r="O36"/>
      <c s="116" r="P36"/>
      <c s="116" r="Q36"/>
      <c s="116" r="R36"/>
    </row>
    <row s="116" customFormat="1" r="37">
      <c s="116" r="A37"/>
      <c s="101" r="B37"/>
      <c t="s" s="21" r="C37">
        <v>42</v>
      </c>
      <c s="120" r="D37">
        <v>3</v>
      </c>
      <c s="84" r="E37">
        <v>14</v>
      </c>
      <c s="21" r="F37">
        <v>1</v>
      </c>
      <c s="116" r="G37"/>
      <c s="116" r="H37"/>
      <c s="116" r="I37"/>
      <c s="116" r="J37"/>
      <c s="116" r="K37"/>
      <c s="116" r="L37"/>
      <c s="116" r="M37"/>
      <c s="116" r="N37"/>
      <c s="116" r="O37"/>
      <c s="116" r="P37"/>
      <c s="116" r="Q37"/>
      <c s="116" r="R37"/>
    </row>
    <row s="116" customFormat="1" r="38">
      <c s="116" r="A38"/>
      <c s="101" r="B38"/>
      <c t="s" s="21" r="C38">
        <v>43</v>
      </c>
      <c s="120" r="D38">
        <v>1</v>
      </c>
      <c s="84" r="E38">
        <v>6</v>
      </c>
      <c s="21" r="F38">
        <v>1</v>
      </c>
      <c s="116" r="G38"/>
      <c s="116" r="H38"/>
      <c s="116" r="I38"/>
      <c s="116" r="J38"/>
      <c s="116" r="K38"/>
      <c s="116" r="L38"/>
      <c s="116" r="M38"/>
      <c s="116" r="N38"/>
      <c s="116" r="O38"/>
      <c s="116" r="P38"/>
      <c s="116" r="Q38"/>
      <c s="116" r="R38"/>
    </row>
    <row s="116" customFormat="1" r="39">
      <c s="116" r="A39"/>
      <c s="28" r="B39"/>
      <c t="s" s="120" r="C39">
        <v>44</v>
      </c>
      <c s="120" r="D39">
        <v>1</v>
      </c>
      <c s="61" r="E39">
        <v>3</v>
      </c>
      <c s="21" r="F39">
        <v>1</v>
      </c>
      <c s="116" r="G39"/>
      <c s="116" r="H39"/>
      <c s="116" r="I39"/>
      <c s="116" r="J39"/>
      <c s="116" r="K39"/>
      <c s="116" r="L39"/>
      <c s="116" r="M39"/>
      <c s="116" r="N39"/>
      <c s="116" r="O39"/>
      <c s="116" r="P39"/>
      <c s="116" r="Q39"/>
      <c s="116" r="R39"/>
    </row>
    <row r="40">
      <c s="116" r="A40"/>
      <c s="28" r="B40"/>
      <c t="s" s="120" r="C40">
        <v>45</v>
      </c>
      <c s="120" r="D40">
        <v>1</v>
      </c>
      <c s="61" r="E40">
        <v>5</v>
      </c>
      <c s="21" r="F40">
        <v>1</v>
      </c>
      <c s="116" r="G40"/>
      <c s="116" r="H40"/>
      <c s="116" r="I40"/>
      <c s="116" r="J40"/>
      <c s="116" r="K40"/>
      <c s="116" r="L40"/>
      <c s="116" r="M40"/>
      <c s="116" r="N40"/>
      <c s="116" r="O40"/>
      <c s="116" r="P40"/>
      <c s="116" r="Q40"/>
      <c s="116" r="R40"/>
    </row>
    <row r="41">
      <c s="116" r="A41"/>
      <c s="28" r="B41"/>
      <c t="s" s="120" r="C41">
        <v>46</v>
      </c>
      <c s="120" r="D41"/>
      <c s="56" r="E41">
        <v>3</v>
      </c>
      <c s="21" r="F41">
        <v>1</v>
      </c>
      <c s="116" r="G41"/>
      <c s="116" r="H41"/>
      <c s="116" r="I41"/>
      <c s="116" r="J41"/>
      <c s="116" r="K41"/>
      <c s="116" r="L41"/>
      <c s="116" r="M41"/>
      <c s="116" r="N41"/>
      <c s="116" r="O41"/>
      <c s="116" r="P41"/>
      <c s="116" r="Q41"/>
      <c s="116" r="R41"/>
    </row>
    <row r="42">
      <c s="116" r="A42"/>
      <c s="20" r="B42"/>
      <c s="74" r="C42"/>
      <c s="74" r="D42"/>
      <c s="17" r="E42"/>
      <c s="32" r="F42"/>
      <c s="4" r="G42"/>
      <c s="116" r="H42"/>
      <c s="116" r="I42"/>
      <c s="116" r="J42"/>
      <c s="116" r="K42"/>
      <c s="116" r="L42"/>
      <c s="116" r="M42"/>
      <c s="116" r="N42"/>
      <c s="116" r="O42"/>
      <c s="116" r="P42"/>
      <c s="116" r="Q42"/>
      <c s="116" r="R42"/>
    </row>
    <row s="116" customFormat="1" r="43">
      <c s="116" r="A43"/>
      <c t="s" s="10" r="B43">
        <v>47</v>
      </c>
      <c t="s" s="5" r="C43">
        <v>48</v>
      </c>
      <c s="5" r="D43">
        <v>1</v>
      </c>
      <c s="130" r="E43">
        <v>2</v>
      </c>
      <c s="71" r="F43"/>
      <c s="65" r="G43"/>
      <c s="116" r="H43"/>
      <c s="116" r="I43"/>
      <c s="116" r="J43"/>
      <c s="116" r="K43"/>
      <c s="116" r="L43"/>
      <c s="116" r="M43"/>
      <c s="116" r="N43"/>
      <c s="116" r="O43"/>
      <c s="116" r="P43"/>
      <c s="116" r="Q43"/>
      <c s="116" r="R43"/>
    </row>
    <row customHeight="1" s="116" customFormat="1" r="44" ht="15.75">
      <c s="116" r="A44"/>
      <c s="28" r="B44"/>
      <c t="s" s="120" r="C44">
        <v>49</v>
      </c>
      <c s="120" r="D44">
        <v>1</v>
      </c>
      <c s="61" r="E44">
        <v>2</v>
      </c>
      <c s="21" r="F44"/>
      <c s="116" r="G44"/>
      <c s="116" r="H44"/>
      <c s="116" r="I44"/>
      <c s="116" r="J44"/>
      <c s="116" r="K44"/>
      <c s="116" r="L44"/>
      <c s="116" r="M44"/>
      <c s="116" r="N44"/>
      <c s="116" r="O44"/>
      <c s="116" r="P44"/>
      <c s="116" r="Q44"/>
      <c s="116" r="R44"/>
    </row>
    <row customHeight="1" s="116" customFormat="1" r="45" ht="16.5">
      <c s="116" r="A45"/>
      <c s="28" r="B45"/>
      <c t="s" s="21" r="C45">
        <v>50</v>
      </c>
      <c s="120" r="D45"/>
      <c s="84" r="E45">
        <v>1</v>
      </c>
      <c s="21" r="F45"/>
      <c s="116" r="G45"/>
      <c s="116" r="H45"/>
      <c s="116" r="I45"/>
      <c s="116" r="J45"/>
      <c s="116" r="K45"/>
      <c s="116" r="L45"/>
      <c s="116" r="M45"/>
      <c s="116" r="N45"/>
      <c s="116" r="O45"/>
      <c s="116" r="P45"/>
      <c s="116" r="Q45"/>
      <c s="116" r="R45"/>
    </row>
    <row r="46">
      <c s="116" r="A46"/>
      <c s="28" r="B46"/>
      <c t="s" s="21" r="C46">
        <v>51</v>
      </c>
      <c s="120" r="D46">
        <v>3</v>
      </c>
      <c s="84" r="E46">
        <v>4</v>
      </c>
      <c s="21" r="F46"/>
      <c s="116" r="G46"/>
      <c s="116" r="H46"/>
      <c s="116" r="I46"/>
      <c s="116" r="J46"/>
      <c s="116" r="K46"/>
      <c s="116" r="L46"/>
      <c s="116" r="M46"/>
      <c s="116" r="N46"/>
      <c s="116" r="O46"/>
      <c s="116" r="P46"/>
      <c s="116" r="Q46"/>
      <c s="116" r="R46"/>
    </row>
    <row r="47">
      <c s="116" r="A47"/>
      <c s="28" r="B47"/>
      <c t="s" s="21" r="C47">
        <v>52</v>
      </c>
      <c s="120" r="D47">
        <v>3</v>
      </c>
      <c s="84" r="E47">
        <v>4</v>
      </c>
      <c s="21" r="F47"/>
      <c s="116" r="G47"/>
      <c s="116" r="H47"/>
      <c s="116" r="I47"/>
      <c s="116" r="J47"/>
      <c s="116" r="K47"/>
      <c s="116" r="L47"/>
      <c s="116" r="M47"/>
      <c s="116" r="N47"/>
      <c s="116" r="O47"/>
      <c s="116" r="P47"/>
      <c s="116" r="Q47"/>
      <c s="116" r="R47"/>
    </row>
    <row s="116" customFormat="1" r="48">
      <c s="116" r="A48"/>
      <c s="28" r="B48"/>
      <c t="s" s="21" r="C48">
        <v>53</v>
      </c>
      <c s="120" r="D48">
        <v>3</v>
      </c>
      <c s="61" r="E48">
        <v>4</v>
      </c>
      <c s="21" r="F48"/>
      <c s="116" r="G48"/>
      <c s="116" r="H48"/>
      <c s="116" r="I48"/>
      <c s="116" r="J48"/>
      <c s="116" r="K48"/>
      <c s="116" r="L48"/>
      <c s="116" r="M48"/>
      <c s="116" r="N48"/>
      <c s="116" r="O48"/>
      <c s="116" r="P48"/>
      <c s="116" r="Q48"/>
      <c s="116" r="R48"/>
    </row>
    <row s="116" customFormat="1" r="49">
      <c s="116" r="A49"/>
      <c s="27" r="B49"/>
      <c t="s" s="120" r="C49">
        <v>54</v>
      </c>
      <c s="120" r="D49">
        <v>3</v>
      </c>
      <c s="84" r="E49">
        <v>7</v>
      </c>
      <c s="21" r="F49"/>
      <c s="116" r="G49"/>
      <c s="116" r="H49"/>
      <c s="116" r="I49"/>
      <c s="116" r="J49"/>
      <c s="116" r="K49"/>
      <c s="116" r="L49"/>
      <c s="116" r="M49"/>
      <c s="116" r="N49"/>
      <c s="116" r="O49"/>
      <c s="116" r="P49"/>
      <c s="116" r="Q49"/>
      <c s="116" r="R49"/>
    </row>
    <row r="50">
      <c s="116" r="A50"/>
      <c s="115" r="B50"/>
      <c t="s" s="120" r="C50">
        <v>55</v>
      </c>
      <c s="120" r="D50"/>
      <c s="56" r="E50">
        <v>10</v>
      </c>
      <c s="21" r="F50"/>
      <c s="116" r="G50"/>
      <c s="116" r="H50"/>
      <c s="116" r="I50"/>
      <c s="116" r="J50"/>
      <c s="116" r="K50"/>
      <c s="116" r="L50"/>
      <c s="116" r="M50"/>
      <c s="116" r="N50"/>
      <c s="116" r="O50"/>
      <c s="116" r="P50"/>
      <c s="116" r="Q50"/>
      <c s="116" r="R50"/>
    </row>
    <row r="51">
      <c s="116" r="A51"/>
      <c s="115" r="B51"/>
      <c t="s" s="120" r="C51">
        <v>56</v>
      </c>
      <c s="120" r="D51"/>
      <c s="143" r="E51">
        <v>11</v>
      </c>
      <c s="21" r="F51"/>
      <c s="116" r="G51"/>
      <c s="116" r="H51"/>
      <c s="116" r="I51"/>
      <c s="116" r="J51"/>
      <c s="116" r="K51"/>
      <c s="116" r="L51"/>
      <c s="116" r="M51"/>
      <c s="116" r="N51"/>
      <c s="116" r="O51"/>
      <c s="116" r="P51"/>
      <c s="116" r="Q51"/>
      <c s="116" r="R51"/>
    </row>
    <row r="52">
      <c s="116" r="A52"/>
      <c s="115" r="B52"/>
      <c t="s" s="120" r="C52">
        <v>57</v>
      </c>
      <c s="120" r="D52"/>
      <c s="56" r="E52">
        <v>11</v>
      </c>
      <c s="21" r="F52"/>
      <c s="116" r="G52"/>
      <c s="116" r="H52"/>
      <c s="116" r="I52"/>
      <c s="116" r="J52"/>
      <c s="116" r="K52"/>
      <c s="116" r="L52"/>
      <c s="116" r="M52"/>
      <c s="116" r="N52"/>
      <c s="116" r="O52"/>
      <c s="116" r="P52"/>
      <c s="116" r="Q52"/>
      <c s="116" r="R52"/>
    </row>
    <row r="53">
      <c s="116" r="A53"/>
      <c s="115" r="B53"/>
      <c t="s" s="120" r="C53">
        <v>58</v>
      </c>
      <c s="120" r="D53"/>
      <c s="84" r="E53">
        <v>1</v>
      </c>
      <c s="21" r="F53"/>
      <c s="116" r="G53"/>
      <c s="116" r="H53"/>
      <c s="116" r="I53"/>
      <c s="116" r="J53"/>
      <c s="116" r="K53"/>
      <c s="116" r="L53"/>
      <c s="116" r="M53"/>
      <c s="116" r="N53"/>
      <c s="116" r="O53"/>
      <c s="116" r="P53"/>
      <c s="116" r="Q53"/>
      <c s="116" r="R53"/>
    </row>
    <row r="54">
      <c s="116" r="A54"/>
      <c s="124" r="B54"/>
      <c s="74" r="C54"/>
      <c s="74" r="D54"/>
      <c s="68" r="E54"/>
      <c s="32" r="F54"/>
      <c s="4" r="G54"/>
      <c s="116" r="H54"/>
      <c s="116" r="I54"/>
      <c s="116" r="J54"/>
      <c s="116" r="K54"/>
      <c s="116" r="L54"/>
      <c s="116" r="M54"/>
      <c s="116" r="N54"/>
      <c s="116" r="O54"/>
      <c s="116" r="P54"/>
      <c s="116" r="Q54"/>
      <c s="116" r="R54"/>
    </row>
    <row s="116" customFormat="1" r="55">
      <c s="116" r="A55"/>
      <c t="s" s="10" r="B55">
        <v>59</v>
      </c>
      <c s="5" r="C55"/>
      <c s="5" r="D55"/>
      <c s="95" r="E55">
        <v>24</v>
      </c>
      <c s="71" r="F55"/>
      <c s="65" r="G55"/>
      <c s="116" r="H55"/>
      <c s="116" r="I55"/>
      <c s="116" r="J55"/>
      <c s="116" r="K55"/>
      <c s="116" r="L55"/>
      <c s="116" r="M55"/>
      <c s="116" r="N55"/>
      <c s="116" r="O55"/>
      <c s="116" r="P55"/>
      <c s="116" r="Q55"/>
      <c s="116" r="R55"/>
    </row>
    <row s="116" customFormat="1" r="56">
      <c s="116" r="A56"/>
      <c s="20" r="B56"/>
      <c s="74" r="C56"/>
      <c s="74" r="D56"/>
      <c s="17" r="E56"/>
      <c s="32" r="F56"/>
      <c s="4" r="G56"/>
      <c s="116" r="H56"/>
      <c s="116" r="I56"/>
      <c s="116" r="J56"/>
      <c s="116" r="K56"/>
      <c s="116" r="L56"/>
      <c s="116" r="M56"/>
      <c s="116" r="N56"/>
      <c s="116" r="O56"/>
      <c s="116" r="P56"/>
      <c s="116" r="Q56"/>
      <c s="116" r="R56"/>
    </row>
    <row s="116" customFormat="1" r="57">
      <c s="116" r="A57"/>
      <c t="s" s="10" r="B57">
        <v>60</v>
      </c>
      <c t="s" s="5" r="C57">
        <v>61</v>
      </c>
      <c s="5" r="D57"/>
      <c s="130" r="E57">
        <v>1</v>
      </c>
      <c s="71" r="F57"/>
      <c s="65" r="G57"/>
      <c s="116" r="H57"/>
      <c s="116" r="I57"/>
      <c s="116" r="J57"/>
      <c s="116" r="K57"/>
      <c s="116" r="L57"/>
      <c s="116" r="M57"/>
      <c s="116" r="N57"/>
      <c s="116" r="O57"/>
      <c s="116" r="P57"/>
      <c s="116" r="Q57"/>
      <c s="116" r="R57"/>
    </row>
    <row s="116" customFormat="1" r="58">
      <c s="116" r="A58"/>
      <c s="20" r="B58"/>
      <c s="74" r="C58"/>
      <c s="74" r="D58"/>
      <c s="17" r="E58"/>
      <c s="32" r="F58"/>
      <c s="116" r="G58"/>
      <c s="116" r="H58"/>
      <c s="116" r="I58"/>
      <c s="116" r="J58"/>
      <c s="116" r="K58"/>
      <c s="116" r="L58"/>
      <c s="116" r="M58"/>
      <c s="116" r="N58"/>
      <c s="116" r="O58"/>
      <c s="116" r="P58"/>
      <c s="116" r="Q58"/>
      <c s="116" r="R58"/>
    </row>
    <row s="116" customFormat="1" r="59">
      <c s="116" r="A59"/>
      <c t="s" s="10" r="B59">
        <v>62</v>
      </c>
      <c t="s" s="5" r="C59">
        <v>63</v>
      </c>
      <c s="5" r="D59"/>
      <c s="95" r="E59">
        <v>2</v>
      </c>
      <c s="71" r="F59"/>
      <c s="116" r="G59"/>
      <c s="116" r="H59"/>
      <c s="116" r="I59"/>
      <c s="116" r="J59"/>
      <c s="116" r="K59"/>
      <c s="116" r="L59"/>
      <c s="116" r="M59"/>
      <c s="116" r="N59"/>
      <c s="116" r="O59"/>
      <c s="116" r="P59"/>
      <c s="116" r="Q59"/>
      <c s="116" r="R59"/>
    </row>
    <row s="116" customFormat="1" r="60">
      <c s="116" r="A60"/>
      <c s="20" r="B60"/>
      <c s="53" r="C60"/>
      <c s="74" r="D60"/>
      <c s="17" r="E60"/>
      <c s="32" r="F60"/>
      <c s="116" r="G60"/>
      <c s="116" r="H60"/>
      <c s="116" r="I60"/>
      <c s="116" r="J60"/>
      <c s="116" r="K60"/>
      <c s="116" r="L60"/>
      <c s="116" r="M60"/>
      <c s="116" r="N60"/>
      <c s="116" r="O60"/>
      <c s="116" r="P60"/>
      <c s="116" r="Q60"/>
      <c s="116" r="R60"/>
    </row>
    <row s="116" customFormat="1" r="61">
      <c s="116" r="A61"/>
      <c s="7" r="B61"/>
      <c s="30" r="C61"/>
      <c s="5" r="D61"/>
      <c s="130" r="E61"/>
      <c s="71" r="F61"/>
      <c s="116" r="G61"/>
      <c s="116" r="H61"/>
      <c s="116" r="I61"/>
      <c s="116" r="J61"/>
      <c s="116" r="K61"/>
      <c s="116" r="L61"/>
      <c s="116" r="M61"/>
      <c s="116" r="N61"/>
      <c s="116" r="O61"/>
      <c s="116" r="P61"/>
      <c s="116" r="Q61"/>
      <c s="116" r="R61"/>
    </row>
    <row s="116" customFormat="1" r="62">
      <c s="116" r="A62"/>
      <c t="s" s="36" r="B62">
        <v>64</v>
      </c>
      <c t="s" s="120" r="C62">
        <v>65</v>
      </c>
      <c s="120" r="D62"/>
      <c s="61" r="E62">
        <v>20</v>
      </c>
      <c s="21" r="F62"/>
      <c s="116" r="G62"/>
      <c s="116" r="H62"/>
      <c s="116" r="I62"/>
      <c s="116" r="J62"/>
      <c s="116" r="K62"/>
      <c s="116" r="L62"/>
      <c s="116" r="M62"/>
      <c s="116" r="N62"/>
      <c s="116" r="O62"/>
      <c s="116" r="P62"/>
      <c s="116" r="Q62"/>
      <c s="116" r="R62"/>
    </row>
    <row s="116" customFormat="1" r="63">
      <c s="116" r="A63"/>
      <c s="36" r="B63"/>
      <c s="21" r="C63"/>
      <c s="120" r="D63"/>
      <c s="61" r="E63"/>
      <c s="21" r="F63"/>
      <c s="116" r="G63"/>
      <c s="116" r="H63"/>
      <c s="116" r="I63"/>
      <c s="116" r="J63"/>
      <c s="116" r="K63"/>
      <c s="116" r="L63"/>
      <c s="116" r="M63"/>
      <c s="116" r="N63"/>
      <c s="116" r="O63"/>
      <c s="116" r="P63"/>
      <c s="116" r="Q63"/>
      <c s="116" r="R63"/>
    </row>
    <row s="116" customFormat="1" r="64">
      <c s="116" r="A64"/>
      <c s="36" r="B64"/>
      <c s="120" r="C64"/>
      <c s="120" r="D64"/>
      <c s="61" r="E64"/>
      <c s="21" r="F64"/>
      <c s="116" r="G64"/>
      <c s="116" r="H64"/>
      <c s="116" r="I64"/>
      <c s="116" r="J64"/>
      <c s="116" r="K64"/>
      <c s="116" r="L64"/>
      <c s="116" r="M64"/>
      <c s="116" r="N64"/>
      <c s="116" r="O64"/>
      <c s="116" r="P64"/>
      <c s="116" r="Q64"/>
      <c s="116" r="R64"/>
    </row>
    <row s="116" customFormat="1" r="65">
      <c s="116" r="A65"/>
      <c s="36" r="B65"/>
      <c s="120" r="C65"/>
      <c s="120" r="D65"/>
      <c s="61" r="E65"/>
      <c s="21" r="F65"/>
      <c s="116" r="G65"/>
      <c s="116" r="H65"/>
      <c s="116" r="I65"/>
      <c s="116" r="J65"/>
      <c s="116" r="K65"/>
      <c s="116" r="L65"/>
      <c s="116" r="M65"/>
      <c s="116" r="N65"/>
      <c s="116" r="O65"/>
      <c s="116" r="P65"/>
      <c s="116" r="Q65"/>
      <c s="116" r="R65"/>
    </row>
    <row s="116" customFormat="1" r="66">
      <c s="116" r="A66"/>
      <c s="36" r="B66"/>
      <c s="120" r="C66"/>
      <c s="120" r="D66"/>
      <c s="61" r="E66"/>
      <c s="21" r="F66"/>
      <c s="116" r="G66"/>
      <c s="116" r="H66"/>
      <c s="116" r="I66"/>
      <c s="116" r="J66"/>
      <c s="116" r="K66"/>
      <c s="116" r="L66"/>
      <c s="116" r="M66"/>
      <c s="116" r="N66"/>
      <c s="116" r="O66"/>
      <c s="116" r="P66"/>
      <c s="116" r="Q66"/>
      <c s="116" r="R66"/>
    </row>
    <row s="116" customFormat="1" r="67">
      <c s="116" r="A67"/>
      <c s="36" r="B67"/>
      <c s="120" r="C67"/>
      <c s="120" r="D67"/>
      <c s="61" r="E67"/>
      <c s="21" r="F67"/>
      <c s="116" r="G67"/>
      <c s="116" r="H67"/>
      <c s="116" r="I67"/>
      <c s="116" r="J67"/>
      <c s="116" r="K67"/>
      <c s="116" r="L67"/>
      <c s="116" r="M67"/>
      <c s="116" r="N67"/>
      <c s="116" r="O67"/>
      <c s="116" r="P67"/>
      <c s="116" r="Q67"/>
      <c s="116" r="R67"/>
    </row>
    <row s="116" customFormat="1" r="68">
      <c s="116" r="A68"/>
      <c s="36" r="B68"/>
      <c s="21" r="C68"/>
      <c s="120" r="D68"/>
      <c s="61" r="E68"/>
      <c s="21" r="F68"/>
      <c s="116" r="G68"/>
      <c s="116" r="H68"/>
      <c s="116" r="I68"/>
      <c s="116" r="J68"/>
      <c s="116" r="K68"/>
      <c s="116" r="L68"/>
      <c s="116" r="M68"/>
      <c s="116" r="N68"/>
      <c s="116" r="O68"/>
      <c s="116" r="P68"/>
      <c s="116" r="Q68"/>
      <c s="116" r="R68"/>
    </row>
    <row s="116" customFormat="1" r="69">
      <c s="116" r="A69"/>
      <c s="36" r="B69"/>
      <c s="120" r="C69"/>
      <c s="120" r="D69"/>
      <c s="61" r="E69"/>
      <c s="21" r="F69"/>
      <c s="116" r="G69"/>
      <c s="116" r="H69"/>
      <c s="116" r="I69"/>
      <c s="116" r="J69"/>
      <c s="116" r="K69"/>
      <c s="116" r="L69"/>
      <c s="116" r="M69"/>
      <c s="116" r="N69"/>
      <c s="116" r="O69"/>
      <c s="116" r="P69"/>
      <c s="116" r="Q69"/>
      <c s="116" r="R69"/>
    </row>
    <row s="116" customFormat="1" r="70">
      <c s="116" r="A70"/>
      <c s="36" r="B70"/>
      <c s="21" r="C70"/>
      <c s="120" r="D70"/>
      <c s="61" r="E70"/>
      <c s="21" r="F70"/>
      <c s="116" r="G70"/>
      <c s="116" r="H70"/>
      <c s="116" r="I70"/>
      <c s="116" r="J70"/>
      <c s="116" r="K70"/>
      <c s="116" r="L70"/>
      <c s="116" r="M70"/>
      <c s="116" r="N70"/>
      <c s="116" r="O70"/>
      <c s="116" r="P70"/>
      <c s="116" r="Q70"/>
      <c s="116" r="R70"/>
    </row>
    <row s="116" customFormat="1" r="71">
      <c s="116" r="A71"/>
      <c s="36" r="B71"/>
      <c s="21" r="C71"/>
      <c s="120" r="D71"/>
      <c s="61" r="E71"/>
      <c s="21" r="F71"/>
      <c s="116" r="G71"/>
      <c s="116" r="H71"/>
      <c s="116" r="I71"/>
      <c s="116" r="J71"/>
      <c s="116" r="K71"/>
      <c s="116" r="L71"/>
      <c s="116" r="M71"/>
      <c s="116" r="N71"/>
      <c s="116" r="O71"/>
      <c s="116" r="P71"/>
      <c s="116" r="Q71"/>
      <c s="116" r="R71"/>
    </row>
    <row s="116" customFormat="1" r="72">
      <c s="116" r="A72"/>
      <c s="36" r="B72"/>
      <c s="21" r="C72"/>
      <c s="120" r="D72"/>
      <c s="61" r="E72"/>
      <c s="21" r="F72"/>
      <c s="116" r="G72"/>
      <c s="116" r="H72"/>
      <c s="116" r="I72"/>
      <c s="116" r="J72"/>
      <c s="116" r="K72"/>
      <c s="116" r="L72"/>
      <c s="116" r="M72"/>
      <c s="116" r="N72"/>
      <c s="116" r="O72"/>
      <c s="116" r="P72"/>
      <c s="116" r="Q72"/>
      <c s="116" r="R72"/>
    </row>
    <row s="116" customFormat="1" r="73">
      <c s="116" r="A73"/>
      <c s="36" r="B73"/>
      <c s="21" r="C73"/>
      <c s="120" r="D73"/>
      <c s="61" r="E73"/>
      <c s="32" r="F73"/>
      <c s="116" r="G73"/>
      <c s="116" r="H73"/>
      <c s="116" r="I73"/>
      <c s="116" r="J73"/>
      <c s="116" r="K73"/>
      <c s="116" r="L73"/>
      <c s="116" r="M73"/>
      <c s="116" r="N73"/>
      <c s="116" r="O73"/>
      <c s="116" r="P73"/>
      <c s="116" r="Q73"/>
      <c s="116" r="R73"/>
    </row>
    <row s="116" customFormat="1" r="74">
      <c s="116" r="A74"/>
      <c s="36" r="B74"/>
      <c s="120" r="C74"/>
      <c s="120" r="D74"/>
      <c s="61" r="E74"/>
      <c s="71" r="F74"/>
      <c s="116" r="G74"/>
      <c s="116" r="H74"/>
      <c s="116" r="I74"/>
      <c s="116" r="J74"/>
      <c s="116" r="K74"/>
      <c s="116" r="L74"/>
      <c s="116" r="M74"/>
      <c s="116" r="N74"/>
      <c s="116" r="O74"/>
      <c s="116" r="P74"/>
      <c s="116" r="Q74"/>
      <c s="116" r="R74"/>
    </row>
    <row s="116" customFormat="1" r="75">
      <c s="116" r="A75"/>
      <c s="116" r="B75"/>
      <c s="116" r="C75"/>
      <c s="116" r="D75"/>
      <c s="116" r="E75"/>
      <c s="116" r="F75"/>
      <c s="116" r="G75"/>
      <c s="116" r="H75"/>
      <c s="116" r="I75"/>
      <c s="116" r="J75"/>
      <c s="116" r="K75"/>
      <c s="116" r="L75"/>
      <c s="116" r="M75"/>
      <c s="116" r="N75"/>
      <c s="116" r="O75"/>
      <c s="116" r="P75"/>
      <c s="116" r="Q75"/>
      <c s="116" r="R75"/>
    </row>
  </sheetData>
  <autoFilter ref="B5:G29">
    <sortState ref="B5:G29"/>
  </autoFilter>
  <mergeCells count="3">
    <mergeCell ref="B2:G2"/>
    <mergeCell ref="B4:C4"/>
    <mergeCell ref="D4:E4"/>
  </mergeCells>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0.14" defaultRowHeight="15.0"/>
  <cols>
    <col min="1" customWidth="1" max="1" style="97" width="4.86"/>
    <col min="2" customWidth="1" max="2" width="155.86"/>
    <col min="3" customWidth="1" max="3" width="4.86"/>
  </cols>
  <sheetData>
    <row s="116" customFormat="1" r="1">
      <c s="97" r="A1"/>
      <c s="116" r="B1"/>
      <c s="116" r="C1"/>
      <c s="116" r="D1"/>
    </row>
    <row customHeight="1" s="116" customFormat="1" r="2" ht="23.25">
      <c s="97" r="A2"/>
      <c s="60" r="B2"/>
      <c s="116" r="C2"/>
      <c s="116" r="D2"/>
    </row>
    <row s="116" customFormat="1" r="3">
      <c s="97" r="A3"/>
      <c s="116" r="B3"/>
      <c s="116" r="C3"/>
      <c s="116" r="D3"/>
    </row>
    <row s="116" customFormat="1" r="4">
      <c s="97" r="A4"/>
      <c t="s" s="132" r="B4">
        <v>66</v>
      </c>
      <c s="116" r="C4"/>
      <c s="116" r="D4"/>
    </row>
    <row r="5">
      <c s="97" r="A5"/>
      <c t="s" s="116" r="B5">
        <v>67</v>
      </c>
      <c s="116" r="C5"/>
      <c s="116" r="D5"/>
    </row>
    <row r="6">
      <c s="97" r="A6"/>
      <c t="s" s="116" r="B6">
        <v>68</v>
      </c>
      <c s="116" r="C6"/>
      <c s="116" r="D6"/>
    </row>
    <row r="7">
      <c s="97" r="A7"/>
      <c t="s" s="116" r="B7">
        <v>69</v>
      </c>
      <c s="116" r="C7"/>
      <c s="116" r="D7"/>
    </row>
    <row r="8">
      <c s="97" r="A8"/>
      <c t="s" s="116" r="B8">
        <v>70</v>
      </c>
      <c s="116" r="C8"/>
      <c s="116" r="D8"/>
    </row>
    <row r="9">
      <c s="97" r="A9"/>
      <c t="s" s="116" r="B9">
        <v>71</v>
      </c>
      <c s="116" r="C9"/>
      <c s="116" r="D9"/>
    </row>
    <row r="10">
      <c s="97" r="A10"/>
      <c t="s" s="116" r="B10">
        <v>72</v>
      </c>
      <c s="116" r="C10"/>
      <c s="116" r="D10"/>
    </row>
    <row r="11">
      <c s="97" r="A11"/>
      <c t="s" s="116" r="B11">
        <v>73</v>
      </c>
      <c s="116" r="C11"/>
      <c s="116" r="D11"/>
    </row>
    <row r="12">
      <c s="97" r="A12"/>
      <c t="s" s="116" r="B12">
        <v>74</v>
      </c>
      <c s="116" r="C12"/>
      <c s="116" r="D12"/>
    </row>
    <row r="13">
      <c s="97" r="A13"/>
      <c t="s" s="116" r="B13">
        <v>75</v>
      </c>
      <c s="116" r="C13"/>
      <c s="116" r="D13"/>
    </row>
    <row r="14">
      <c s="97" r="A14"/>
      <c t="s" s="116" r="B14">
        <v>76</v>
      </c>
      <c s="116" r="C14"/>
      <c s="116" r="D14"/>
    </row>
    <row r="15">
      <c s="97" r="A15"/>
      <c s="116" r="B15"/>
      <c s="116" r="C15"/>
      <c s="116" r="D15"/>
    </row>
    <row r="16">
      <c s="97" r="A16"/>
      <c s="116" r="B16"/>
      <c s="116" r="C16"/>
      <c s="116" r="D16"/>
    </row>
    <row r="17">
      <c s="97" r="A17"/>
      <c s="116" r="B17"/>
      <c s="116" r="C17"/>
      <c s="116" r="D17"/>
    </row>
    <row r="18">
      <c s="97" r="A18"/>
      <c s="116" r="B18"/>
      <c s="116" r="C18"/>
      <c s="116" r="D18"/>
    </row>
    <row r="19">
      <c s="97" r="A19"/>
      <c s="116" r="B19"/>
      <c s="116" r="C19"/>
      <c s="116" r="D19"/>
    </row>
    <row r="20">
      <c s="97" r="A20"/>
      <c s="116" r="B20"/>
      <c s="116" r="C20"/>
      <c s="116" r="D20"/>
    </row>
    <row r="21">
      <c s="97" r="A21"/>
      <c s="116" r="B21"/>
      <c s="116" r="C21"/>
      <c s="116" r="D21"/>
    </row>
    <row r="22">
      <c s="97" r="A22"/>
      <c s="116" r="B22"/>
      <c s="116" r="C22"/>
      <c s="116" r="D22"/>
    </row>
    <row r="23">
      <c s="97" r="A23"/>
      <c s="116" r="B23"/>
      <c s="116" r="C23"/>
      <c s="116" r="D23"/>
    </row>
    <row r="24">
      <c s="97" r="A24"/>
      <c s="116" r="B24"/>
      <c s="116" r="C24"/>
      <c s="116" r="D24"/>
    </row>
    <row r="25">
      <c s="97" r="A25"/>
      <c s="116" r="B25"/>
      <c s="116" r="C25"/>
      <c s="116" r="D25"/>
    </row>
    <row r="26">
      <c s="97" r="A26"/>
      <c s="116" r="B26"/>
      <c s="116" r="C26"/>
      <c s="116" r="D26"/>
    </row>
    <row r="27">
      <c s="97" r="A27"/>
      <c s="116" r="B27"/>
      <c s="116" r="C27"/>
      <c s="116" r="D27"/>
    </row>
    <row r="28">
      <c s="97" r="A28"/>
      <c s="116" r="B28"/>
      <c s="116" r="C28"/>
      <c s="116" r="D28"/>
    </row>
    <row r="29">
      <c s="97" r="A29"/>
      <c s="116" r="B29"/>
      <c s="116" r="C29"/>
      <c s="116" r="D29"/>
    </row>
    <row r="30">
      <c s="97" r="A30"/>
      <c s="116" r="B30"/>
      <c s="116" r="C30"/>
      <c s="116" r="D30"/>
    </row>
    <row r="31">
      <c s="97" r="A31"/>
      <c s="116" r="B31"/>
      <c s="116" r="C31"/>
      <c s="116" r="D31"/>
    </row>
    <row r="32">
      <c s="97" r="A32"/>
      <c s="116" r="B32"/>
      <c s="116" r="C32"/>
      <c s="116" r="D32"/>
    </row>
    <row r="33">
      <c s="97" r="A33"/>
      <c s="116" r="B33"/>
      <c s="116" r="C33"/>
      <c s="116" r="D33"/>
    </row>
    <row r="34">
      <c s="97" r="A34"/>
      <c s="116" r="B34"/>
      <c s="116" r="C34"/>
      <c s="116" r="D34"/>
    </row>
    <row r="35">
      <c s="97" r="A35"/>
      <c s="116" r="B35"/>
      <c s="116" r="C35"/>
      <c s="116" r="D35"/>
    </row>
    <row r="36">
      <c s="97" r="A36"/>
      <c s="116" r="B36"/>
      <c s="116" r="C36"/>
      <c s="116" r="D36"/>
    </row>
    <row r="37">
      <c s="97" r="A37"/>
      <c s="116" r="B37"/>
      <c s="116" r="C37"/>
      <c s="116" r="D37"/>
    </row>
    <row r="38">
      <c s="97" r="A38"/>
      <c s="116" r="B38"/>
      <c s="116" r="C38"/>
      <c s="116" r="D38"/>
    </row>
    <row r="39">
      <c s="97" r="A39"/>
      <c s="116" r="B39"/>
      <c s="116" r="C39"/>
      <c s="116" r="D39"/>
    </row>
    <row r="40">
      <c s="97" r="A40"/>
      <c s="116" r="B40"/>
      <c s="116" r="C40"/>
      <c s="116" r="D40"/>
    </row>
    <row r="41">
      <c s="97" r="A41"/>
      <c s="116" r="B41"/>
      <c s="116" r="C41"/>
      <c s="116" r="D41"/>
    </row>
    <row r="42">
      <c s="97" r="A42"/>
      <c s="116" r="B42"/>
      <c s="116" r="C42"/>
      <c s="116" r="D42"/>
    </row>
    <row r="43">
      <c s="97" r="A43"/>
      <c s="116" r="B43"/>
      <c s="116" r="C43"/>
      <c s="116" r="D43"/>
    </row>
    <row r="44">
      <c s="97" r="A44"/>
      <c s="116" r="B44"/>
      <c s="116" r="C44"/>
      <c s="116" r="D44"/>
    </row>
    <row r="45">
      <c s="97" r="A45"/>
      <c s="116" r="B45"/>
      <c s="116" r="C45"/>
      <c s="116" r="D45"/>
    </row>
    <row r="46">
      <c s="97" r="A46"/>
      <c s="116" r="B46"/>
      <c s="116" r="C46"/>
      <c s="116" r="D46"/>
    </row>
    <row r="47">
      <c s="97" r="A47"/>
      <c s="116" r="B47"/>
      <c s="116" r="C47"/>
      <c s="116" r="D47"/>
    </row>
    <row r="48">
      <c s="97" r="A48"/>
      <c s="116" r="B48"/>
      <c s="116" r="C48"/>
      <c s="116" r="D48"/>
    </row>
    <row r="49">
      <c s="97" r="A49"/>
      <c s="116" r="B49"/>
      <c s="116" r="C49"/>
      <c s="116" r="D49"/>
    </row>
    <row r="50">
      <c s="97" r="A50"/>
      <c s="116" r="B50"/>
      <c s="116" r="C50"/>
      <c s="116" r="D50"/>
    </row>
  </sheetData>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0.14" defaultRowHeight="15.0"/>
  <cols>
    <col min="1" customWidth="1" max="1" width="5.0"/>
    <col min="2" customWidth="1" max="2" width="17.0"/>
    <col min="3" customWidth="1" max="3" width="12.57"/>
    <col min="4" customWidth="1" max="4" width="5.0"/>
    <col min="5" customWidth="1" max="5" width="17.14"/>
    <col min="6" customWidth="1" max="6" width="15.29"/>
    <col min="7" customWidth="1" max="7" style="116" width="15.71"/>
    <col min="8" customWidth="1" max="8" width="5.0"/>
    <col min="9" customWidth="1" max="10" width="17.14"/>
    <col min="11" customWidth="1" max="11" width="10.57"/>
    <col min="12" customWidth="1" max="13" width="11.43"/>
    <col min="14" customWidth="1" max="14" width="4.86"/>
    <col min="15" customWidth="1" max="16" width="17.14"/>
    <col min="17" customWidth="1" max="17" width="10.57"/>
    <col min="18" customWidth="1" max="19" width="11.43"/>
  </cols>
  <sheetData>
    <row r="1">
      <c s="116" r="A1"/>
      <c s="116" r="B1"/>
      <c s="116" r="C1"/>
      <c s="116" r="D1"/>
      <c s="116" r="E1"/>
      <c s="116" r="F1"/>
      <c s="116" r="G1"/>
      <c s="116" r="H1"/>
      <c s="116" r="I1"/>
      <c s="116" r="J1"/>
      <c s="116" r="K1"/>
      <c s="116" r="L1"/>
      <c s="116" r="M1"/>
      <c s="116" r="N1"/>
      <c s="116" r="O1"/>
      <c s="116" r="P1"/>
      <c s="116" r="Q1"/>
      <c s="116" r="R1"/>
      <c s="116" r="S1"/>
    </row>
    <row customHeight="1" r="2" ht="23.25">
      <c s="116" r="A2"/>
      <c t="s" s="60" r="B2">
        <v>77</v>
      </c>
      <c s="142" r="C2"/>
      <c s="142" r="D2"/>
      <c s="142" r="E2"/>
      <c s="142" r="F2"/>
      <c s="142" r="G2"/>
      <c s="142" r="H2"/>
      <c s="142" r="I2"/>
      <c s="142" r="J2"/>
      <c s="142" r="K2"/>
      <c s="142" r="L2"/>
      <c s="142" r="M2"/>
      <c s="142" r="N2"/>
      <c s="142" r="O2"/>
      <c s="142" r="P2"/>
      <c s="142" r="Q2"/>
      <c s="116" r="R2"/>
      <c s="116" r="S2"/>
    </row>
    <row r="3">
      <c s="116" r="A3"/>
      <c s="116" r="B3"/>
      <c s="116" r="C3"/>
      <c s="116" r="D3"/>
      <c s="116" r="E3"/>
      <c s="116" r="F3"/>
      <c s="116" r="G3"/>
      <c s="116" r="H3"/>
      <c s="116" r="I3"/>
      <c s="116" r="J3"/>
      <c s="116" r="K3"/>
      <c s="116" r="L3"/>
      <c s="116" r="M3"/>
      <c s="116" r="N3"/>
      <c s="116" r="O3"/>
      <c s="116" r="P3"/>
      <c s="116" r="Q3"/>
      <c s="116" r="R3"/>
      <c s="116" r="S3"/>
    </row>
    <row customHeight="1" r="4" ht="18.75">
      <c s="116" r="A4"/>
      <c t="s" s="89" r="B4">
        <v>78</v>
      </c>
      <c s="94" r="C4"/>
      <c s="94" r="D4"/>
      <c s="94" r="E4"/>
      <c s="94" r="F4"/>
      <c s="94" r="G4"/>
      <c s="94" r="H4"/>
      <c s="94" r="I4"/>
      <c s="94" r="J4"/>
      <c s="94" r="K4"/>
      <c s="94" r="L4"/>
      <c s="94" r="M4"/>
      <c s="94" r="N4"/>
      <c s="94" r="O4"/>
      <c s="94" r="P4"/>
      <c s="94" r="Q4"/>
      <c s="116" r="R4"/>
      <c s="116" r="S4"/>
    </row>
    <row r="5">
      <c s="116" r="A5"/>
      <c s="116" r="B5"/>
      <c s="116" r="C5"/>
      <c s="116" r="D5"/>
      <c s="116" r="E5"/>
      <c s="116" r="F5"/>
      <c s="116" r="G5"/>
      <c s="116" r="H5"/>
      <c s="116" r="I5"/>
      <c s="116" r="J5"/>
      <c s="116" r="K5"/>
      <c s="116" r="L5"/>
      <c s="116" r="M5"/>
      <c s="116" r="N5"/>
      <c s="116" r="O5"/>
      <c s="116" r="P5"/>
      <c s="116" r="Q5"/>
      <c s="116" r="R5"/>
      <c s="116" r="S5"/>
    </row>
    <row customHeight="1" r="6" ht="31.5">
      <c s="116" r="A6"/>
      <c t="s" s="25" r="B6">
        <v>79</v>
      </c>
      <c s="25" r="C6"/>
      <c s="25" r="D6"/>
      <c s="25" r="E6"/>
      <c s="25" r="F6"/>
      <c s="25" r="G6"/>
      <c s="25" r="H6"/>
      <c s="25" r="I6"/>
      <c s="25" r="J6"/>
      <c s="116" r="K6"/>
      <c s="116" r="L6"/>
      <c s="116" r="M6"/>
      <c s="116" r="N6"/>
      <c s="116" r="O6"/>
      <c s="116" r="P6"/>
      <c s="116" r="Q6"/>
      <c s="116" r="R6"/>
      <c s="116" r="S6"/>
    </row>
    <row r="7">
      <c s="116" r="A7"/>
      <c s="116" r="B7"/>
      <c s="116" r="C7"/>
      <c s="116" r="D7"/>
      <c s="116" r="E7"/>
      <c s="116" r="F7"/>
      <c s="116" r="G7"/>
      <c s="116" r="H7"/>
      <c s="116" r="I7"/>
      <c s="116" r="J7"/>
      <c s="116" r="K7"/>
      <c s="116" r="L7"/>
      <c s="116" r="M7"/>
      <c s="116" r="N7"/>
      <c s="116" r="O7"/>
      <c s="116" r="P7"/>
      <c s="116" r="Q7"/>
      <c s="116" r="R7"/>
      <c s="116" r="S7"/>
    </row>
    <row r="8">
      <c s="116" r="A8"/>
      <c t="s" s="19" r="B8">
        <v>80</v>
      </c>
      <c s="70" r="C8"/>
      <c s="116" r="D8"/>
      <c t="s" s="19" r="E8">
        <v>81</v>
      </c>
      <c s="129" r="F8"/>
      <c t="s" s="87" r="G8">
        <v>82</v>
      </c>
      <c s="116" r="H8"/>
      <c t="s" s="19" r="I8">
        <v>83</v>
      </c>
      <c t="s" s="57" r="J8">
        <v>84</v>
      </c>
      <c t="s" s="57" r="K8">
        <v>85</v>
      </c>
      <c t="s" s="57" r="L8">
        <v>86</v>
      </c>
      <c t="s" s="57" r="M8">
        <v>87</v>
      </c>
      <c s="116" r="N8"/>
      <c t="s" s="19" r="O8">
        <v>88</v>
      </c>
      <c t="s" s="57" r="P8">
        <v>84</v>
      </c>
      <c t="s" s="57" r="Q8">
        <v>85</v>
      </c>
      <c s="116" r="R8"/>
      <c s="116" r="S8"/>
    </row>
    <row r="9">
      <c s="116" r="A9"/>
      <c t="s" s="79" r="B9">
        <v>89</v>
      </c>
      <c s="45" r="C9">
        <f>#REF!</f>
        <v>0</v>
      </c>
      <c s="116" r="D9"/>
      <c t="s" s="79" r="E9">
        <v>90</v>
      </c>
      <c s="14" r="F9">
        <v>20</v>
      </c>
      <c s="34" r="G9">
        <v>0.2</v>
      </c>
      <c s="116" r="H9"/>
      <c t="s" s="79" r="I9">
        <v>91</v>
      </c>
      <c s="85" r="J9">
        <f>(C9+C10)*F14</f>
        <v>0</v>
      </c>
      <c t="str" s="39" r="K9">
        <f>(J9/J15)</f>
        <v>#DIV/0!:divZero</v>
      </c>
      <c s="26" r="L9">
        <f>SUM('Baseline Data'!$M$26,'Baseline Data'!$M$32)</f>
        <v>0.465881729655358</v>
      </c>
      <c t="str" s="26" r="M9">
        <f>K9-L9</f>
        <v>#DIV/0!:divZero</v>
      </c>
      <c s="116" r="N9"/>
      <c t="s" s="79" r="O9">
        <v>8</v>
      </c>
      <c s="85" r="P9">
        <f>J15</f>
        <v>0</v>
      </c>
      <c t="str" s="110" r="Q9">
        <f>P9/P12</f>
        <v>#DIV/0!:divZero</v>
      </c>
      <c s="116" r="R9"/>
      <c s="116" r="S9"/>
    </row>
    <row r="10">
      <c s="116" r="A10"/>
      <c t="s" s="79" r="B10">
        <v>92</v>
      </c>
      <c s="45" r="C10">
        <f>(G27)*(F9/100)</f>
        <v>0</v>
      </c>
      <c s="116" r="D10"/>
      <c t="s" s="79" r="E10">
        <v>93</v>
      </c>
      <c s="14" r="F10">
        <v>30</v>
      </c>
      <c s="34" r="G10">
        <v>0.25</v>
      </c>
      <c s="116" r="H10"/>
      <c t="s" s="79" r="I10">
        <v>94</v>
      </c>
      <c s="85" r="J10">
        <f>C11*F14</f>
        <v>0</v>
      </c>
      <c t="str" s="39" r="K10">
        <f>(J10/J15)</f>
        <v>#DIV/0!:divZero</v>
      </c>
      <c s="26" r="L10">
        <f>'Baseline Data'!$M$52</f>
        <v>0.074731116901054</v>
      </c>
      <c t="str" s="26" r="M10">
        <f>K10-L10</f>
        <v>#DIV/0!:divZero</v>
      </c>
      <c s="116" r="N10"/>
      <c t="s" s="79" r="O10">
        <v>95</v>
      </c>
      <c s="85" r="P10">
        <f>J21</f>
        <v>0</v>
      </c>
      <c t="str" s="110" r="Q10">
        <f>P10/P12</f>
        <v>#DIV/0!:divZero</v>
      </c>
      <c s="116" r="R10"/>
      <c s="116" r="S10"/>
    </row>
    <row s="116" customFormat="1" r="11">
      <c s="116" r="A11"/>
      <c t="s" s="79" r="B11">
        <v>94</v>
      </c>
      <c s="45" r="C11">
        <f>(C9)*(F10/100)</f>
        <v>0</v>
      </c>
      <c s="116" r="D11"/>
      <c t="s" s="79" r="E11">
        <v>96</v>
      </c>
      <c s="14" r="F11">
        <v>12.5</v>
      </c>
      <c s="34" r="G11">
        <f>'Baseline Data'!M15</f>
        <v>0.202231274752335</v>
      </c>
      <c s="116" r="H11"/>
      <c t="s" s="79" r="I11">
        <v>97</v>
      </c>
      <c s="85" r="J11">
        <f>IF((C23&lt;&gt;0), C23, C17)*F14</f>
        <v>0</v>
      </c>
      <c t="str" s="39" r="K11">
        <f>(J11/J15)</f>
        <v>#DIV/0!:divZero</v>
      </c>
      <c s="26" r="L11">
        <f>'Baseline Data'!$M$12</f>
        <v>0.07035834825847</v>
      </c>
      <c t="str" s="26" r="M11">
        <f>K11-L11</f>
        <v>#DIV/0!:divZero</v>
      </c>
      <c s="116" r="N11"/>
      <c t="s" s="79" r="O11">
        <v>98</v>
      </c>
      <c t="str" s="85" r="P11">
        <f>J39</f>
        <v>#DIV/0!:divZero</v>
      </c>
      <c t="str" s="110" r="Q11">
        <f>P11/P12</f>
        <v>#DIV/0!:divZero</v>
      </c>
      <c s="116" r="R11"/>
      <c s="116" r="S11"/>
    </row>
    <row s="116" customFormat="1" r="12">
      <c s="116" r="A12"/>
      <c s="116" r="B12"/>
      <c s="116" r="C12"/>
      <c s="116" r="D12"/>
      <c t="s" s="79" r="E12">
        <v>99</v>
      </c>
      <c s="14" r="F12">
        <v>30</v>
      </c>
      <c s="34" r="G12">
        <f>'Baseline Data'!M22</f>
        <v>0.362856010190181</v>
      </c>
      <c s="116" r="H12"/>
      <c t="s" s="79" r="I12">
        <v>100</v>
      </c>
      <c s="85" r="J12">
        <f>IF((C24&lt;&gt;0), C24, C18)*$F$14</f>
        <v>0</v>
      </c>
      <c t="str" s="39" r="K12">
        <f>(J12/J15)</f>
        <v>#DIV/0!:divZero</v>
      </c>
      <c s="26" r="L12">
        <f>'Baseline Data'!$M$19</f>
        <v>0.181203684301392</v>
      </c>
      <c t="str" s="26" r="M12">
        <f>K12-L12</f>
        <v>#DIV/0!:divZero</v>
      </c>
      <c s="116" r="N12"/>
      <c t="s" s="66" r="O12">
        <v>101</v>
      </c>
      <c t="str" s="31" r="P12">
        <f>SUM(P9:P11)</f>
        <v>#DIV/0!:divZero</v>
      </c>
      <c s="66" r="Q12"/>
      <c s="116" r="R12"/>
      <c s="116" r="S12"/>
    </row>
    <row r="13">
      <c s="116" r="A13"/>
      <c t="s" s="19" r="B13">
        <v>102</v>
      </c>
      <c s="70" r="C13"/>
      <c s="116" r="D13"/>
      <c t="s" s="79" r="E13">
        <v>103</v>
      </c>
      <c t="s" s="75" r="F13">
        <v>104</v>
      </c>
      <c t="s" s="128" r="G13">
        <v>105</v>
      </c>
      <c s="116" r="H13"/>
      <c t="s" s="79" r="I13">
        <v>106</v>
      </c>
      <c s="85" r="J13">
        <f>IF((C21&lt;&gt;0), C21, C15)*$F$14</f>
        <v>0</v>
      </c>
      <c t="str" s="39" r="K13">
        <f>(J13/J15)</f>
        <v>#DIV/0!:divZero</v>
      </c>
      <c s="26" r="L13">
        <f>'Baseline Data'!$M$45</f>
        <v>0.129129782139125</v>
      </c>
      <c t="str" s="26" r="M13">
        <f>K13-L13</f>
        <v>#DIV/0!:divZero</v>
      </c>
      <c s="116" r="N13"/>
      <c s="116" r="O13"/>
      <c s="116" r="P13"/>
      <c s="116" r="Q13"/>
      <c s="116" r="R13"/>
      <c s="116" r="S13"/>
    </row>
    <row s="116" customFormat="1" r="14">
      <c s="116" r="A14"/>
      <c t="s" s="79" r="B14">
        <v>91</v>
      </c>
      <c s="45" r="C14">
        <f>SUM(C9,C10,C11)</f>
        <v>0</v>
      </c>
      <c s="116" r="D14"/>
      <c t="s" s="79" r="E14">
        <v>107</v>
      </c>
      <c s="1" r="F14">
        <v>10000</v>
      </c>
      <c s="99" r="G14">
        <v>8000</v>
      </c>
      <c s="116" r="H14"/>
      <c t="s" s="79" r="I14">
        <v>108</v>
      </c>
      <c s="85" r="J14">
        <f>IF((C22&lt;&gt;0), C22, C16)*$F$14</f>
        <v>0</v>
      </c>
      <c t="str" s="39" r="K14">
        <f>(J14/J15)</f>
        <v>#DIV/0!:divZero</v>
      </c>
      <c s="26" r="L14">
        <f>'Baseline Data'!$M$38</f>
        <v>0.060596715547314</v>
      </c>
      <c t="str" s="26" r="M14">
        <f>K14-L14</f>
        <v>#DIV/0!:divZero</v>
      </c>
      <c s="116" r="N14"/>
      <c t="s" s="19" r="O14">
        <v>109</v>
      </c>
      <c s="57" r="P14"/>
      <c s="57" r="Q14"/>
      <c s="116" r="R14"/>
      <c s="116" r="S14"/>
    </row>
    <row customHeight="1" r="15" ht="14.25">
      <c s="116" r="A15"/>
      <c t="s" s="79" r="B15">
        <v>106</v>
      </c>
      <c s="45" r="C15">
        <f>VLOOKUP(F13,Settings!B7:C11,2, FALSE)*(G28*5)</f>
        <v>0</v>
      </c>
      <c s="116" r="D15"/>
      <c s="116" r="E15"/>
      <c s="103" r="F15"/>
      <c s="116" r="G15"/>
      <c s="116" r="H15"/>
      <c t="s" s="66" r="I15">
        <v>101</v>
      </c>
      <c s="31" r="J15">
        <f>SUM(J9,J10:J14)</f>
        <v>0</v>
      </c>
      <c t="str" s="50" r="K15">
        <f>SUM(K9,K10:K14)</f>
        <v>#DIV/0!:divZero</v>
      </c>
      <c s="50" r="L15">
        <f>SUM(L9,L10:L14)</f>
        <v>0.981901376802713</v>
      </c>
      <c s="50" r="M15"/>
      <c s="116" r="N15"/>
      <c t="str" s="136" r="O15">
        <f>CONCATENATE(TEXT(J30,"[&gt;99999]##\,##\,##0;[&lt;-99999.99]-##\,##\,##0.00;##,##0")," - ",TEXT(P12,"[&gt;99999]##\,##\,##0;[&lt;-99999.99]-##\,##\,##0;##,##0"))</f>
        <v>#VALUE!:badFormat:[&gt;99999]##\,##\,##0;[&lt;-99999.99]-##\,##\,##0.00;##,##0</v>
      </c>
      <c s="136" r="P15"/>
      <c s="136" r="Q15"/>
      <c s="116" r="R15"/>
      <c s="116" r="S15"/>
    </row>
    <row r="16">
      <c s="116" r="A16"/>
      <c t="s" s="79" r="B16">
        <v>108</v>
      </c>
      <c s="45" r="C16">
        <f>C15/2</f>
        <v>0</v>
      </c>
      <c s="116" r="D16"/>
      <c t="s" s="19" r="E16">
        <v>110</v>
      </c>
      <c s="129" r="F16"/>
      <c t="s" s="87" r="G16">
        <v>82</v>
      </c>
      <c s="116" r="H16"/>
      <c s="116" r="I16"/>
      <c s="116" r="J16"/>
      <c s="116" r="K16"/>
      <c s="116" r="L16"/>
      <c s="116" r="M16"/>
      <c s="116" r="N16"/>
      <c s="136" r="O16"/>
      <c s="136" r="P16"/>
      <c s="136" r="Q16"/>
      <c s="116" r="R16"/>
      <c s="116" r="S16"/>
    </row>
    <row r="17">
      <c s="116" r="A17"/>
      <c t="s" s="79" r="B17">
        <v>97</v>
      </c>
      <c s="45" r="C17">
        <f>(C9+C11)*(F11/100)</f>
        <v>0</v>
      </c>
      <c s="116" r="D17"/>
      <c t="s" s="79" r="E17">
        <v>111</v>
      </c>
      <c s="126" r="F17">
        <v>4</v>
      </c>
      <c s="139" r="G17">
        <v>3</v>
      </c>
      <c s="116" r="H17"/>
      <c t="s" s="19" r="I17">
        <v>112</v>
      </c>
      <c t="s" s="57" r="J17">
        <v>84</v>
      </c>
      <c t="s" s="57" r="K17">
        <v>113</v>
      </c>
      <c t="s" s="38" r="L17">
        <v>85</v>
      </c>
      <c t="s" s="87" r="M17">
        <v>86</v>
      </c>
      <c s="116" r="N17"/>
      <c s="136" r="O17"/>
      <c s="136" r="P17"/>
      <c s="136" r="Q17"/>
      <c s="116" r="R17"/>
      <c s="116" r="S17"/>
    </row>
    <row s="116" customFormat="1" r="18">
      <c s="116" r="A18"/>
      <c t="s" s="79" r="B18">
        <v>100</v>
      </c>
      <c s="45" r="C18">
        <f>(C9+C11)*(F12/100)</f>
        <v>0</v>
      </c>
      <c s="116" r="D18"/>
      <c t="s" s="79" r="E18">
        <v>97</v>
      </c>
      <c s="126" r="F18">
        <v>1</v>
      </c>
      <c s="139" r="G18">
        <v>3</v>
      </c>
      <c s="116" r="H18"/>
      <c t="s" s="79" r="I18">
        <v>91</v>
      </c>
      <c s="85" r="J18">
        <f>K18*$F$14</f>
        <v>0</v>
      </c>
      <c s="54" r="K18">
        <f>(SUM(C9:C9)*L18)+(((SUM(C9:C9)*L18)/F17)*(F9/100))</f>
        <v>0</v>
      </c>
      <c s="109" r="L18">
        <f>20/100</f>
        <v>0.2</v>
      </c>
      <c s="139" r="M18">
        <v>25</v>
      </c>
      <c s="116" r="N18"/>
      <c s="116" r="O18"/>
      <c s="116" r="P18"/>
      <c s="116" r="Q18"/>
      <c s="116" r="R18"/>
      <c s="116" r="S18"/>
    </row>
    <row r="19">
      <c s="116" r="A19"/>
      <c s="116" r="B19"/>
      <c s="116" r="C19"/>
      <c s="116" r="D19"/>
      <c t="s" s="79" r="E19">
        <v>100</v>
      </c>
      <c s="126" r="F19">
        <v>2</v>
      </c>
      <c s="139" r="G19">
        <v>3</v>
      </c>
      <c s="116" r="H19"/>
      <c t="s" s="79" r="I19">
        <v>97</v>
      </c>
      <c s="85" r="J19">
        <f>K19*$F$14</f>
        <v>0</v>
      </c>
      <c s="107" r="K19">
        <f>IF((C23&lt;&gt;0), C23, C17)*L19</f>
        <v>0</v>
      </c>
      <c s="109" r="L19">
        <v>0.1</v>
      </c>
      <c s="139" r="M19">
        <v>15</v>
      </c>
      <c s="116" r="N19"/>
      <c s="116" r="O19"/>
      <c s="116" r="P19"/>
      <c s="116" r="Q19"/>
      <c s="116" r="R19"/>
      <c s="116" r="S19"/>
    </row>
    <row r="20">
      <c s="116" r="A20"/>
      <c t="s" s="19" r="B20">
        <v>114</v>
      </c>
      <c s="129" r="C20"/>
      <c s="116" r="D20"/>
      <c t="s" s="79" r="E20">
        <v>115</v>
      </c>
      <c s="126" r="F20">
        <v>2</v>
      </c>
      <c s="139" r="G20">
        <v>2</v>
      </c>
      <c s="116" r="H20"/>
      <c t="s" s="79" r="I20">
        <v>100</v>
      </c>
      <c s="85" r="J20">
        <f>K20*$F$14</f>
        <v>0</v>
      </c>
      <c s="107" r="K20">
        <f>IF((C24&lt;&gt;0), C24, C18)*L20</f>
        <v>0</v>
      </c>
      <c s="109" r="L20">
        <v>0.1</v>
      </c>
      <c s="139" r="M20">
        <v>15</v>
      </c>
      <c s="116" r="N20"/>
      <c s="116" r="O20"/>
      <c s="116" r="P20"/>
      <c s="116" r="Q20"/>
      <c s="116" r="R20"/>
      <c s="116" r="S20"/>
    </row>
    <row r="21">
      <c s="116" r="A21"/>
      <c t="s" s="79" r="B21">
        <v>106</v>
      </c>
      <c s="126" r="C21"/>
      <c s="55" r="D21"/>
      <c s="116" r="E21"/>
      <c s="103" r="F21"/>
      <c s="116" r="G21"/>
      <c s="116" r="H21"/>
      <c t="s" s="66" r="I21">
        <v>101</v>
      </c>
      <c s="31" r="J21">
        <f>SUM(J18,J19:J20)</f>
        <v>0</v>
      </c>
      <c s="50" r="K21"/>
      <c s="91" r="L21"/>
      <c s="50" r="M21"/>
      <c s="116" r="N21"/>
      <c s="116" r="O21"/>
      <c s="116" r="P21"/>
      <c s="116" r="Q21"/>
      <c s="116" r="R21"/>
      <c s="116" r="S21"/>
    </row>
    <row r="22">
      <c s="116" r="A22"/>
      <c t="s" s="79" r="B22">
        <v>108</v>
      </c>
      <c s="126" r="C22"/>
      <c s="55" r="D22"/>
      <c t="s" s="19" r="E22">
        <v>116</v>
      </c>
      <c t="s" s="87" r="F22">
        <v>117</v>
      </c>
      <c t="s" s="87" r="G22">
        <v>118</v>
      </c>
      <c s="116" r="H22"/>
      <c s="116" r="I22"/>
      <c s="116" r="J22"/>
      <c s="116" r="K22"/>
      <c s="116" r="L22"/>
      <c s="116" r="M22"/>
      <c s="116" r="N22"/>
      <c s="116" r="O22"/>
      <c s="116" r="P22"/>
      <c s="116" r="Q22"/>
      <c s="116" r="R22"/>
      <c s="116" r="S22"/>
    </row>
    <row r="23">
      <c s="116" r="A23"/>
      <c t="s" s="79" r="B23">
        <v>97</v>
      </c>
      <c s="126" r="C23"/>
      <c s="55" r="D23"/>
      <c t="s" s="79" r="E23">
        <v>91</v>
      </c>
      <c s="45" r="F23">
        <f>(C9)/5</f>
        <v>0</v>
      </c>
      <c s="45" r="G23">
        <f>(F23/F17)</f>
        <v>0</v>
      </c>
      <c s="116" r="H23"/>
      <c t="s" s="19" r="I23">
        <v>119</v>
      </c>
      <c t="s" s="57" r="J23">
        <v>84</v>
      </c>
      <c t="s" s="57" r="K23">
        <v>85</v>
      </c>
      <c t="s" s="57" r="L23">
        <v>86</v>
      </c>
      <c t="s" s="57" r="M23">
        <v>87</v>
      </c>
      <c s="116" r="N23"/>
      <c s="116" r="O23"/>
      <c s="116" r="P23"/>
      <c s="116" r="Q23"/>
      <c s="116" r="R23"/>
      <c s="116" r="S23"/>
    </row>
    <row r="24">
      <c s="116" r="A24"/>
      <c t="s" s="79" r="B24">
        <v>100</v>
      </c>
      <c s="126" r="C24"/>
      <c s="55" r="D24"/>
      <c t="s" s="79" r="E24">
        <v>97</v>
      </c>
      <c s="45" r="F24">
        <f>IF((C23&lt;&gt;0),( C23/5),( C17/5))</f>
        <v>0</v>
      </c>
      <c s="45" r="G24">
        <f>F24/F18</f>
        <v>0</v>
      </c>
      <c s="116" r="H24"/>
      <c t="s" s="79" r="I24">
        <v>91</v>
      </c>
      <c s="85" r="J24">
        <f>SUM(J9,J18)</f>
        <v>0</v>
      </c>
      <c t="str" s="39" r="K24">
        <f>(J24/J30)</f>
        <v>#DIV/0!:divZero</v>
      </c>
      <c s="26" r="L24">
        <f>SUM('Baseline Data'!$M$26,'Baseline Data'!$M$32)</f>
        <v>0.465881729655358</v>
      </c>
      <c t="str" s="26" r="M24">
        <f>K24-L24</f>
        <v>#DIV/0!:divZero</v>
      </c>
      <c s="116" r="N24"/>
      <c s="116" r="O24"/>
      <c s="116" r="P24"/>
      <c s="116" r="Q24"/>
      <c s="116" r="R24"/>
      <c s="116" r="S24"/>
    </row>
    <row r="25">
      <c s="116" r="A25"/>
      <c s="116" r="B25"/>
      <c s="103" r="C25"/>
      <c s="116" r="D25"/>
      <c t="s" s="79" r="E25">
        <v>100</v>
      </c>
      <c s="45" r="F25">
        <f>IF((C24&lt;&gt;0),(C24/5),(C18/5))</f>
        <v>0</v>
      </c>
      <c s="45" r="G25">
        <f>F25/F19</f>
        <v>0</v>
      </c>
      <c s="116" r="H25"/>
      <c t="s" s="79" r="I25">
        <v>94</v>
      </c>
      <c s="85" r="J25">
        <f>J10</f>
        <v>0</v>
      </c>
      <c t="str" s="39" r="K25">
        <f>(J25/J30)</f>
        <v>#DIV/0!:divZero</v>
      </c>
      <c s="26" r="L25">
        <f>'Baseline Data'!$M$52</f>
        <v>0.074731116901054</v>
      </c>
      <c t="str" s="26" r="M25">
        <f>K25-L25</f>
        <v>#DIV/0!:divZero</v>
      </c>
      <c s="116" r="N25"/>
      <c s="116" r="O25"/>
      <c s="116" r="P25"/>
      <c s="116" r="Q25"/>
      <c s="116" r="R25"/>
      <c s="116" r="S25"/>
    </row>
    <row r="26">
      <c s="116" r="A26"/>
      <c s="116" r="B26"/>
      <c s="116" r="C26"/>
      <c s="116" r="D26"/>
      <c t="s" s="79" r="E26">
        <v>115</v>
      </c>
      <c s="45" r="F26">
        <f>C11/5</f>
        <v>0</v>
      </c>
      <c s="45" r="G26">
        <f>F26/F20</f>
        <v>0</v>
      </c>
      <c s="116" r="H26"/>
      <c t="s" s="79" r="I26">
        <v>97</v>
      </c>
      <c s="85" r="J26">
        <f>SUM(J11,J19)</f>
        <v>0</v>
      </c>
      <c t="str" s="39" r="K26">
        <f>(J26/J30)</f>
        <v>#DIV/0!:divZero</v>
      </c>
      <c s="26" r="L26">
        <f>'Baseline Data'!$M$12</f>
        <v>0.07035834825847</v>
      </c>
      <c t="str" s="26" r="M26">
        <f>K26-L26</f>
        <v>#DIV/0!:divZero</v>
      </c>
      <c s="116" r="N26"/>
      <c s="116" r="O26"/>
      <c s="116" r="P26"/>
      <c s="116" r="Q26"/>
      <c s="116" r="R26"/>
      <c s="116" r="S26"/>
    </row>
    <row r="27">
      <c s="116" r="A27"/>
      <c s="116" r="B27"/>
      <c s="116" r="C27"/>
      <c s="116" r="D27"/>
      <c t="s" s="66" r="E27">
        <v>120</v>
      </c>
      <c s="18" r="F27">
        <f>(((F23+F24)+F25)+F26)*5</f>
        <v>0</v>
      </c>
      <c s="18" r="G27">
        <f>(((G23+G24)+G25)+G26)*5</f>
        <v>0</v>
      </c>
      <c s="116" r="H27"/>
      <c t="s" s="79" r="I27">
        <v>100</v>
      </c>
      <c s="85" r="J27">
        <f>SUM(J12,J20)</f>
        <v>0</v>
      </c>
      <c t="str" s="39" r="K27">
        <f>(J27/J30)</f>
        <v>#DIV/0!:divZero</v>
      </c>
      <c s="26" r="L27">
        <f>'Baseline Data'!$M$19</f>
        <v>0.181203684301392</v>
      </c>
      <c t="str" s="26" r="M27">
        <f>K27-L27</f>
        <v>#DIV/0!:divZero</v>
      </c>
      <c s="116" r="N27"/>
      <c s="116" r="O27"/>
      <c s="116" r="P27"/>
      <c s="116" r="Q27"/>
      <c s="116" r="R27"/>
      <c s="116" r="S27"/>
    </row>
    <row r="28">
      <c s="116" r="A28"/>
      <c s="116" r="B28"/>
      <c s="116" r="C28"/>
      <c s="116" r="D28"/>
      <c t="s" s="66" r="E28">
        <v>121</v>
      </c>
      <c s="18" r="F28">
        <f>((F23+F24)+F25)+F26</f>
        <v>0</v>
      </c>
      <c s="18" r="G28">
        <f>((G23+G24)+G25)+G26</f>
        <v>0</v>
      </c>
      <c s="116" r="H28"/>
      <c t="s" s="79" r="I28">
        <v>106</v>
      </c>
      <c s="85" r="J28">
        <f>J13</f>
        <v>0</v>
      </c>
      <c t="str" s="39" r="K28">
        <f>(J28/J30)</f>
        <v>#DIV/0!:divZero</v>
      </c>
      <c s="26" r="L28">
        <f>'Baseline Data'!$M$45</f>
        <v>0.129129782139125</v>
      </c>
      <c t="str" s="26" r="M28">
        <f>K28-L28</f>
        <v>#DIV/0!:divZero</v>
      </c>
      <c s="116" r="N28"/>
      <c s="116" r="O28"/>
      <c s="116" r="P28"/>
      <c s="116" r="Q28"/>
      <c s="116" r="R28"/>
      <c s="116" r="S28"/>
    </row>
    <row r="29">
      <c s="116" r="A29"/>
      <c s="116" r="B29"/>
      <c s="116" r="C29"/>
      <c s="116" r="D29"/>
      <c t="s" s="66" r="E29">
        <v>122</v>
      </c>
      <c s="18" r="F29">
        <f>F28/4</f>
        <v>0</v>
      </c>
      <c s="18" r="G29">
        <f>G28/4</f>
        <v>0</v>
      </c>
      <c s="116" r="H29"/>
      <c t="s" s="79" r="I29">
        <v>108</v>
      </c>
      <c s="85" r="J29">
        <f>J14</f>
        <v>0</v>
      </c>
      <c t="str" s="39" r="K29">
        <f>(J29/J30)</f>
        <v>#DIV/0!:divZero</v>
      </c>
      <c s="26" r="L29">
        <f>'Baseline Data'!$M$38</f>
        <v>0.060596715547314</v>
      </c>
      <c t="str" s="26" r="M29">
        <f>K29-L29</f>
        <v>#DIV/0!:divZero</v>
      </c>
      <c s="116" r="N29"/>
      <c s="116" r="O29"/>
      <c s="116" r="P29"/>
      <c s="116" r="Q29"/>
      <c s="116" r="R29"/>
      <c s="116" r="S29"/>
    </row>
    <row r="30">
      <c s="116" r="A30"/>
      <c s="116" r="B30"/>
      <c s="116" r="C30"/>
      <c s="116" r="D30"/>
      <c t="s" s="66" r="E30">
        <v>123</v>
      </c>
      <c s="18" r="F30">
        <f>F29/12</f>
        <v>0</v>
      </c>
      <c s="18" r="G30">
        <f>G29/12</f>
        <v>0</v>
      </c>
      <c s="116" r="H30"/>
      <c t="s" s="66" r="I30">
        <v>101</v>
      </c>
      <c s="31" r="J30">
        <f>SUM(J24,J25:J29)</f>
        <v>0</v>
      </c>
      <c t="str" s="50" r="K30">
        <f>SUM(K24,K25:K29)</f>
        <v>#DIV/0!:divZero</v>
      </c>
      <c s="50" r="L30">
        <f>SUM(L24,L25:L29)</f>
        <v>0.981901376802713</v>
      </c>
      <c s="50" r="M30"/>
      <c s="116" r="N30"/>
      <c s="116" r="O30"/>
      <c s="116" r="P30"/>
      <c s="116" r="Q30"/>
      <c s="116" r="R30"/>
      <c s="116" r="S30"/>
    </row>
    <row r="31">
      <c s="116" r="A31"/>
      <c s="116" r="B31"/>
      <c s="116" r="C31"/>
      <c s="116" r="D31"/>
      <c s="116" r="E31"/>
      <c s="116" r="F31"/>
      <c s="116" r="G31"/>
      <c s="116" r="H31"/>
      <c s="116" r="I31"/>
      <c s="116" r="J31"/>
      <c s="116" r="K31"/>
      <c s="116" r="L31"/>
      <c s="116" r="M31"/>
      <c s="116" r="N31"/>
      <c s="16" r="O31"/>
      <c s="116" r="P31"/>
      <c s="116" r="Q31"/>
      <c s="116" r="R31"/>
      <c s="116" r="S31"/>
    </row>
    <row r="32">
      <c s="116" r="A32"/>
      <c s="116" r="B32"/>
      <c s="116" r="C32"/>
      <c s="116" r="D32"/>
      <c t="s" s="19" r="E32">
        <v>124</v>
      </c>
      <c t="s" s="38" r="F32">
        <v>125</v>
      </c>
      <c t="s" s="38" r="G32">
        <v>126</v>
      </c>
      <c s="116" r="H32"/>
      <c t="s" s="19" r="I32">
        <v>127</v>
      </c>
      <c t="s" s="57" r="J32">
        <v>84</v>
      </c>
      <c t="s" s="57" r="K32">
        <v>113</v>
      </c>
      <c t="s" s="57" r="L32">
        <v>128</v>
      </c>
      <c t="s" s="57" r="M32">
        <v>129</v>
      </c>
      <c s="116" r="N32"/>
      <c s="116" r="O32"/>
      <c s="116" r="P32"/>
      <c s="116" r="Q32"/>
      <c s="116" r="R32"/>
      <c s="116" r="S32"/>
    </row>
    <row r="33">
      <c s="116" r="A33"/>
      <c s="116" r="B33"/>
      <c s="116" r="C33"/>
      <c s="116" r="D33"/>
      <c t="s" s="79" r="E33">
        <v>130</v>
      </c>
      <c s="122" r="F33">
        <f>TODAY()+7</f>
        <v>41625</v>
      </c>
      <c s="135" r="G33">
        <f>F33+(G28*7)</f>
        <v>41625</v>
      </c>
      <c s="116" r="H33"/>
      <c t="s" s="79" r="I33">
        <v>91</v>
      </c>
      <c t="str" s="85" r="J33">
        <f>(J9*L33)-J9</f>
        <v>#DIV/0!:divZero</v>
      </c>
      <c t="str" s="100" r="K33">
        <f>(SUM(C9:C10)*L33)-SUM(C9:C10)</f>
        <v>#DIV/0!:divZero</v>
      </c>
      <c t="str" s="49" r="L33">
        <f>M33-(M33*M9)</f>
        <v>#DIV/0!:divZero</v>
      </c>
      <c s="49" r="M33">
        <f>AVERAGE('Baseline Data'!M28,'Baseline Data'!M34)</f>
        <v>1.10775327569798</v>
      </c>
      <c s="116" r="N33"/>
      <c s="116" r="O33"/>
      <c s="116" r="P33"/>
      <c s="116" r="Q33"/>
      <c s="116" r="R33"/>
      <c s="116" r="S33"/>
    </row>
    <row r="34">
      <c s="116" r="A34"/>
      <c s="116" r="B34"/>
      <c s="116" r="C34"/>
      <c s="116" r="D34"/>
      <c t="s" s="148" r="E34">
        <v>131</v>
      </c>
      <c s="148" r="F34"/>
      <c s="148" r="G34"/>
      <c s="116" r="H34"/>
      <c t="s" s="79" r="I34">
        <v>94</v>
      </c>
      <c t="str" s="85" r="J34">
        <f>(J10*L34)-J10</f>
        <v>#DIV/0!:divZero</v>
      </c>
      <c t="str" s="100" r="K34">
        <f>(C11*L34)-C11</f>
        <v>#DIV/0!:divZero</v>
      </c>
      <c t="str" s="49" r="L34">
        <f>M34-(M34*M10)</f>
        <v>#DIV/0!:divZero</v>
      </c>
      <c s="49" r="M34">
        <f>'Baseline Data'!M54</f>
        <v>1.08667853389569</v>
      </c>
      <c s="116" r="N34"/>
      <c s="116" r="O34"/>
      <c s="116" r="P34"/>
      <c s="116" r="Q34"/>
      <c s="116" r="R34"/>
      <c s="116" r="S34"/>
    </row>
    <row r="35">
      <c s="116" r="A35"/>
      <c s="116" r="B35"/>
      <c s="116" r="C35"/>
      <c s="116" r="D35"/>
      <c s="116" r="E35"/>
      <c s="116" r="F35"/>
      <c s="116" r="G35"/>
      <c s="116" r="H35"/>
      <c t="s" s="79" r="I35">
        <v>97</v>
      </c>
      <c t="str" s="85" r="J35">
        <f>(J11*L35)-J11</f>
        <v>#DIV/0!:divZero</v>
      </c>
      <c t="str" s="100" r="K35">
        <f>(C17*L35)-C17</f>
        <v>#DIV/0!:divZero</v>
      </c>
      <c t="str" s="49" r="L35">
        <f>M35-(M35*M11)</f>
        <v>#DIV/0!:divZero</v>
      </c>
      <c s="49" r="M35">
        <f>'Baseline Data'!M14</f>
        <v>0.999586445351834</v>
      </c>
      <c s="116" r="N35"/>
      <c s="116" r="O35"/>
      <c s="116" r="P35"/>
      <c s="116" r="Q35"/>
      <c s="116" r="R35"/>
      <c s="116" r="S35"/>
    </row>
    <row r="36">
      <c s="116" r="A36"/>
      <c s="116" r="B36"/>
      <c s="116" r="C36"/>
      <c s="116" r="D36"/>
      <c s="116" r="E36"/>
      <c s="116" r="F36"/>
      <c s="116" r="G36"/>
      <c s="116" r="H36"/>
      <c t="s" s="79" r="I36">
        <v>100</v>
      </c>
      <c t="str" s="85" r="J36">
        <f>(J12*L36)-J12</f>
        <v>#DIV/0!:divZero</v>
      </c>
      <c t="str" s="100" r="K36">
        <f>(C18*L36)-C18</f>
        <v>#DIV/0!:divZero</v>
      </c>
      <c t="str" s="49" r="L36">
        <f>M36-(M36*M12)</f>
        <v>#DIV/0!:divZero</v>
      </c>
      <c s="49" r="M36">
        <f>'Baseline Data'!M21</f>
        <v>1.54994714702381</v>
      </c>
      <c s="116" r="N36"/>
      <c s="116" r="O36"/>
      <c s="116" r="P36"/>
      <c s="116" r="Q36"/>
      <c s="116" r="R36"/>
      <c s="116" r="S36"/>
    </row>
    <row r="37">
      <c s="116" r="A37"/>
      <c s="116" r="B37"/>
      <c s="116" r="C37"/>
      <c s="116" r="D37"/>
      <c s="116" r="E37"/>
      <c s="116" r="F37"/>
      <c s="116" r="G37"/>
      <c s="116" r="H37"/>
      <c t="s" s="79" r="I37">
        <v>106</v>
      </c>
      <c t="str" s="85" r="J37">
        <f>(J13*L37)-J13</f>
        <v>#DIV/0!:divZero</v>
      </c>
      <c t="str" s="100" r="K37">
        <f>(C15*L37)-C15</f>
        <v>#DIV/0!:divZero</v>
      </c>
      <c t="str" s="49" r="L37">
        <f>M37-(M37*M13)</f>
        <v>#DIV/0!:divZero</v>
      </c>
      <c s="49" r="M37">
        <f>'Baseline Data'!M47</f>
        <v>1.08045242465385</v>
      </c>
      <c s="116" r="N37"/>
      <c s="116" r="O37"/>
      <c s="116" r="P37"/>
      <c s="116" r="Q37"/>
      <c s="116" r="R37"/>
      <c s="116" r="S37"/>
    </row>
    <row r="38">
      <c s="116" r="A38"/>
      <c s="116" r="B38"/>
      <c s="116" r="C38"/>
      <c s="116" r="D38"/>
      <c s="116" r="E38"/>
      <c s="116" r="F38"/>
      <c s="116" r="G38"/>
      <c s="116" r="H38"/>
      <c t="s" s="79" r="I38">
        <v>108</v>
      </c>
      <c t="str" s="85" r="J38">
        <f>(J14*L38)-J14</f>
        <v>#DIV/0!:divZero</v>
      </c>
      <c t="str" s="100" r="K38">
        <f>(C16*L38)-C16</f>
        <v>#DIV/0!:divZero</v>
      </c>
      <c t="str" s="49" r="L38">
        <f>M38-(M38*M14)</f>
        <v>#DIV/0!:divZero</v>
      </c>
      <c s="49" r="M38">
        <f>'Baseline Data'!M40</f>
        <v>1.27901391028047</v>
      </c>
      <c s="116" r="N38"/>
      <c s="116" r="O38"/>
      <c s="116" r="P38"/>
      <c s="116" r="Q38"/>
      <c s="116" r="R38"/>
      <c s="116" r="S38"/>
    </row>
    <row r="39">
      <c s="116" r="A39"/>
      <c s="116" r="B39"/>
      <c s="116" r="C39"/>
      <c s="116" r="D39"/>
      <c s="116" r="E39"/>
      <c s="116" r="F39"/>
      <c s="116" r="G39"/>
      <c s="116" r="H39"/>
      <c t="s" s="66" r="I39">
        <v>101</v>
      </c>
      <c t="str" s="31" r="J39">
        <f>SUM(J33,J34,J35,J36,J37,J38)</f>
        <v>#DIV/0!:divZero</v>
      </c>
      <c t="str" s="83" r="K39">
        <f>SUM(K33,K34,K35,K36,K37,K38)</f>
        <v>#DIV/0!:divZero</v>
      </c>
      <c s="50" r="L39"/>
      <c s="50" r="M39"/>
      <c s="116" r="N39"/>
      <c s="116" r="O39"/>
      <c s="116" r="P39"/>
      <c s="116" r="Q39"/>
      <c s="116" r="R39"/>
      <c s="116" r="S39"/>
    </row>
    <row r="40">
      <c s="116" r="A40"/>
      <c s="116" r="B40"/>
      <c s="116" r="C40"/>
      <c s="116" r="D40"/>
      <c s="116" r="E40"/>
      <c s="116" r="F40"/>
      <c s="116" r="G40"/>
      <c s="116" r="H40"/>
      <c s="116" r="I40"/>
      <c s="116" r="J40"/>
      <c s="116" r="K40"/>
      <c s="116" r="L40"/>
      <c s="116" r="M40"/>
      <c s="116" r="N40"/>
      <c s="116" r="O40"/>
      <c s="116" r="P40"/>
      <c s="116" r="Q40"/>
      <c s="116" r="R40"/>
      <c s="116" r="S40"/>
    </row>
    <row r="41">
      <c s="116" r="A41"/>
      <c s="116" r="B41"/>
      <c s="116" r="C41"/>
      <c s="116" r="D41"/>
      <c s="116" r="E41"/>
      <c s="116" r="F41"/>
      <c s="116" r="G41"/>
      <c s="116" r="H41"/>
      <c s="116" r="I41"/>
      <c s="116" r="J41"/>
      <c s="116" r="K41"/>
      <c s="116" r="L41"/>
      <c s="116" r="M41"/>
      <c s="116" r="N41"/>
      <c s="116" r="O41"/>
      <c s="116" r="P41"/>
      <c s="116" r="Q41"/>
      <c s="116" r="R41"/>
      <c s="116" r="S41"/>
    </row>
    <row r="42">
      <c s="116" r="A42"/>
      <c s="116" r="B42"/>
      <c s="116" r="C42"/>
      <c s="116" r="D42"/>
      <c s="116" r="E42"/>
      <c s="116" r="F42"/>
      <c s="116" r="G42"/>
      <c s="116" r="H42"/>
      <c s="116" r="I42"/>
      <c s="116" r="J42"/>
      <c s="116" r="K42"/>
      <c s="116" r="L42"/>
      <c s="116" r="M42"/>
      <c s="116" r="N42"/>
      <c s="116" r="O42"/>
      <c s="116" r="P42"/>
      <c s="116" r="Q42"/>
      <c s="116" r="R42"/>
      <c s="116" r="S42"/>
    </row>
    <row r="43">
      <c s="116" r="A43"/>
      <c s="116" r="B43"/>
      <c s="116" r="C43"/>
      <c s="116" r="D43"/>
      <c s="116" r="E43"/>
      <c s="116" r="F43"/>
      <c s="116" r="G43"/>
      <c s="116" r="H43"/>
      <c s="116" r="I43"/>
      <c s="116" r="J43"/>
      <c s="116" r="K43"/>
      <c s="116" r="L43"/>
      <c s="116" r="M43"/>
      <c s="116" r="N43"/>
      <c s="116" r="O43"/>
      <c s="116" r="P43"/>
      <c s="116" r="Q43"/>
      <c s="116" r="R43"/>
      <c s="116" r="S43"/>
    </row>
    <row r="44">
      <c s="116" r="A44"/>
      <c s="116" r="B44"/>
      <c s="116" r="C44"/>
      <c s="116" r="D44"/>
      <c s="116" r="E44"/>
      <c s="116" r="F44"/>
      <c s="116" r="G44"/>
      <c s="116" r="H44"/>
      <c s="116" r="I44"/>
      <c s="116" r="J44"/>
      <c s="116" r="K44"/>
      <c s="116" r="L44"/>
      <c s="116" r="M44"/>
      <c s="116" r="N44"/>
      <c s="116" r="O44"/>
      <c s="116" r="P44"/>
      <c s="116" r="Q44"/>
      <c s="116" r="R44"/>
      <c s="116" r="S44"/>
    </row>
    <row r="45">
      <c s="116" r="A45"/>
      <c s="116" r="B45"/>
      <c s="116" r="C45"/>
      <c s="116" r="D45"/>
      <c s="116" r="E45"/>
      <c s="116" r="F45"/>
      <c s="116" r="G45"/>
      <c s="116" r="H45"/>
      <c s="116" r="I45"/>
      <c s="116" r="J45"/>
      <c s="116" r="K45"/>
      <c s="116" r="L45"/>
      <c s="116" r="M45"/>
      <c s="116" r="N45"/>
      <c s="116" r="O45"/>
      <c s="116" r="P45"/>
      <c s="116" r="Q45"/>
      <c s="116" r="R45"/>
      <c s="116" r="S45"/>
    </row>
    <row r="46">
      <c s="116" r="A46"/>
      <c s="116" r="B46"/>
      <c s="116" r="C46"/>
      <c s="116" r="D46"/>
      <c s="116" r="E46"/>
      <c s="116" r="F46"/>
      <c s="116" r="G46"/>
      <c s="116" r="H46"/>
      <c s="116" r="I46"/>
      <c s="116" r="J46"/>
      <c s="116" r="K46"/>
      <c s="116" r="L46"/>
      <c s="116" r="M46"/>
      <c s="116" r="N46"/>
      <c s="116" r="O46"/>
      <c s="116" r="P46"/>
      <c s="116" r="Q46"/>
      <c s="116" r="R46"/>
      <c s="116" r="S46"/>
    </row>
    <row r="47">
      <c s="116" r="A47"/>
      <c s="116" r="B47"/>
      <c s="116" r="C47"/>
      <c s="116" r="D47"/>
      <c s="116" r="E47"/>
      <c s="116" r="F47"/>
      <c s="116" r="G47"/>
      <c s="116" r="H47"/>
      <c s="116" r="I47"/>
      <c s="116" r="J47"/>
      <c s="116" r="K47"/>
      <c s="116" r="L47"/>
      <c s="116" r="M47"/>
      <c s="116" r="N47"/>
      <c s="116" r="O47"/>
      <c s="116" r="P47"/>
      <c s="116" r="Q47"/>
      <c s="116" r="R47"/>
      <c s="116" r="S47"/>
    </row>
    <row r="48">
      <c s="116" r="A48"/>
      <c s="116" r="B48"/>
      <c s="116" r="C48"/>
      <c s="116" r="D48"/>
      <c s="116" r="E48"/>
      <c s="116" r="F48"/>
      <c s="116" r="G48"/>
      <c s="116" r="H48"/>
      <c s="116" r="I48"/>
      <c s="116" r="J48"/>
      <c s="116" r="K48"/>
      <c s="116" r="L48"/>
      <c s="116" r="M48"/>
      <c s="116" r="N48"/>
      <c s="116" r="O48"/>
      <c s="116" r="P48"/>
      <c s="116" r="Q48"/>
      <c s="116" r="R48"/>
      <c s="116" r="S48"/>
    </row>
    <row r="49">
      <c s="116" r="A49"/>
      <c s="116" r="B49"/>
      <c s="116" r="C49"/>
      <c s="116" r="D49"/>
      <c s="116" r="E49"/>
      <c s="116" r="F49"/>
      <c s="116" r="G49"/>
      <c s="116" r="H49"/>
      <c s="116" r="I49"/>
      <c s="116" r="J49"/>
      <c s="116" r="K49"/>
      <c s="90" r="L49"/>
      <c s="76" r="M49"/>
      <c s="116" r="N49"/>
      <c s="116" r="O49"/>
      <c s="116" r="P49"/>
      <c s="116" r="Q49"/>
      <c s="116" r="R49"/>
      <c s="116" r="S49"/>
    </row>
    <row r="50">
      <c s="116" r="A50"/>
      <c s="116" r="B50"/>
      <c s="116" r="C50"/>
      <c s="116" r="D50"/>
      <c s="116" r="E50"/>
      <c s="116" r="F50"/>
      <c s="116" r="G50"/>
      <c s="116" r="H50"/>
      <c s="116" r="I50"/>
      <c s="116" r="J50"/>
      <c s="116" r="K50"/>
      <c s="48" r="L50"/>
      <c s="48" r="M50"/>
      <c s="116" r="N50"/>
      <c s="116" r="O50"/>
      <c s="116" r="P50"/>
      <c s="116" r="Q50"/>
      <c s="116" r="R50"/>
      <c s="116" r="S50"/>
    </row>
    <row r="51">
      <c s="116" r="A51"/>
      <c s="116" r="B51"/>
      <c s="116" r="C51"/>
      <c s="116" r="D51"/>
      <c s="116" r="E51"/>
      <c s="116" r="F51"/>
      <c s="116" r="G51"/>
      <c s="116" r="H51"/>
      <c s="116" r="I51"/>
      <c s="116" r="J51"/>
      <c s="116" r="K51"/>
      <c s="48" r="L51"/>
      <c s="48" r="M51"/>
      <c s="116" r="N51"/>
      <c s="116" r="O51"/>
      <c s="116" r="P51"/>
      <c s="116" r="Q51"/>
      <c s="116" r="R51"/>
      <c s="116" r="S51"/>
    </row>
    <row r="52">
      <c s="116" r="A52"/>
      <c s="116" r="B52"/>
      <c s="116" r="C52"/>
      <c s="116" r="D52"/>
      <c s="116" r="E52"/>
      <c s="116" r="F52"/>
      <c s="116" r="G52"/>
      <c s="116" r="H52"/>
      <c s="116" r="I52"/>
      <c s="116" r="J52"/>
      <c s="116" r="K52"/>
      <c s="76" r="L52"/>
      <c s="76" r="M52"/>
      <c s="116" r="N52"/>
      <c s="116" r="O52"/>
      <c s="116" r="P52"/>
      <c s="116" r="Q52"/>
      <c s="116" r="R52"/>
      <c s="116" r="S52"/>
    </row>
    <row r="53">
      <c s="116" r="A53"/>
      <c s="116" r="B53"/>
      <c s="116" r="C53"/>
      <c s="116" r="D53"/>
      <c s="116" r="E53"/>
      <c s="116" r="F53"/>
      <c s="116" r="G53"/>
      <c s="116" r="H53"/>
      <c s="116" r="I53"/>
      <c s="116" r="J53"/>
      <c s="116" r="K53"/>
      <c s="116" r="L53"/>
      <c s="96" r="M53"/>
      <c s="116" r="N53"/>
      <c s="116" r="O53"/>
      <c s="116" r="P53"/>
      <c s="116" r="Q53"/>
      <c s="116" r="R53"/>
      <c s="116" r="S53"/>
    </row>
  </sheetData>
  <mergeCells count="3">
    <mergeCell ref="B6:J6"/>
    <mergeCell ref="O15:Q17"/>
    <mergeCell ref="E34:G34"/>
  </mergeCells>
  <conditionalFormatting sqref="M9 M10 M11 M12 M13 M14 M24 M25 M26 M27 M28 M29">
    <cfRule priority="1" type="cellIs" operator="greaterThan" stopIfTrue="1" dxfId="0">
      <formula>0.0499</formula>
    </cfRule>
    <cfRule priority="2" type="cellIs" operator="greaterThan" stopIfTrue="1" dxfId="1">
      <formula>0.03</formula>
    </cfRule>
    <cfRule priority="3" type="cellIs" operator="lessThan" stopIfTrue="1" dxfId="0">
      <formula>-0.0499</formula>
    </cfRule>
    <cfRule priority="4" type="cellIs" operator="lessThan" stopIfTrue="1" dxfId="1">
      <formula>-0.03</formula>
    </cfRule>
  </conditionalFormatting>
  <legacy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0.14" defaultRowHeight="15.0"/>
  <cols>
    <col min="1" customWidth="1" max="1" width="4.86"/>
    <col min="2" customWidth="1" max="3" width="19.57"/>
    <col min="4" customWidth="1" max="4" width="26.14"/>
  </cols>
  <sheetData>
    <row r="1">
      <c s="116" r="A1"/>
      <c s="116" r="B1"/>
      <c s="116" r="C1"/>
      <c s="116" r="D1"/>
      <c s="116" r="E1"/>
      <c s="116" r="F1"/>
    </row>
    <row customHeight="1" r="2" ht="23.25">
      <c s="116" r="A2"/>
      <c t="s" s="60" r="B2">
        <v>46</v>
      </c>
      <c s="60" r="C2"/>
      <c s="60" r="D2"/>
      <c s="116" r="E2"/>
      <c s="116" r="F2"/>
    </row>
    <row r="3">
      <c s="116" r="A3"/>
      <c s="116" r="B3"/>
      <c s="116" r="C3"/>
      <c s="116" r="D3"/>
      <c s="116" r="E3"/>
      <c s="116" r="F3"/>
    </row>
    <row customHeight="1" r="4" ht="18.75">
      <c s="116" r="A4"/>
      <c t="s" s="89" r="B4">
        <v>132</v>
      </c>
      <c s="89" r="C4"/>
      <c s="89" r="D4"/>
      <c s="116" r="E4"/>
      <c s="116" r="F4"/>
    </row>
    <row r="5">
      <c s="116" r="A5"/>
      <c s="116" r="B5"/>
      <c s="116" r="C5"/>
      <c s="116" r="D5"/>
      <c s="116" r="E5"/>
      <c s="116" r="F5"/>
    </row>
    <row r="6">
      <c s="116" r="A6"/>
      <c t="s" s="19" r="B6">
        <v>103</v>
      </c>
      <c s="70" r="C6"/>
      <c s="19" r="D6"/>
      <c s="116" r="E6"/>
      <c s="116" r="F6"/>
    </row>
    <row r="7">
      <c s="116" r="A7"/>
      <c t="s" s="79" r="B7">
        <v>133</v>
      </c>
      <c s="121" r="C7">
        <v>0.2</v>
      </c>
      <c t="s" s="105" r="D7">
        <v>134</v>
      </c>
      <c s="116" r="E7"/>
      <c s="116" r="F7"/>
    </row>
    <row r="8">
      <c s="116" r="A8"/>
      <c t="s" s="79" r="B8">
        <v>135</v>
      </c>
      <c s="121" r="C8">
        <v>0.4</v>
      </c>
      <c t="s" s="105" r="D8">
        <v>134</v>
      </c>
      <c s="116" r="E8"/>
      <c s="116" r="F8"/>
    </row>
    <row r="9">
      <c s="116" r="A9"/>
      <c t="s" s="79" r="B9">
        <v>104</v>
      </c>
      <c s="121" r="C9">
        <v>0.6</v>
      </c>
      <c t="s" s="105" r="D9">
        <v>134</v>
      </c>
      <c s="116" r="E9"/>
      <c s="116" r="F9"/>
    </row>
    <row r="10">
      <c s="116" r="A10"/>
      <c t="s" s="79" r="B10">
        <v>105</v>
      </c>
      <c s="121" r="C10">
        <v>0.8</v>
      </c>
      <c t="s" s="105" r="D10">
        <v>134</v>
      </c>
      <c s="116" r="E10"/>
      <c s="116" r="F10"/>
    </row>
    <row r="11">
      <c s="116" r="A11"/>
      <c t="s" s="79" r="B11">
        <v>136</v>
      </c>
      <c s="134" r="C11">
        <v>1</v>
      </c>
      <c t="s" s="105" r="D11">
        <v>134</v>
      </c>
      <c s="116" r="E11"/>
      <c s="116" r="F11"/>
    </row>
    <row r="12">
      <c s="116" r="A12"/>
      <c s="116" r="B12"/>
      <c s="116" r="C12"/>
      <c s="116" r="D12"/>
      <c s="116" r="E12"/>
      <c s="116" r="F12"/>
    </row>
    <row r="13">
      <c s="116" r="A13"/>
      <c t="s" s="19" r="B13">
        <v>137</v>
      </c>
      <c s="70" r="C13"/>
      <c s="19" r="D13"/>
      <c t="s" s="87" r="E13">
        <v>138</v>
      </c>
      <c s="116" r="F13"/>
    </row>
    <row r="14">
      <c s="116" r="A14"/>
      <c t="s" s="79" r="B14">
        <v>133</v>
      </c>
      <c s="121" r="C14">
        <v>8</v>
      </c>
      <c t="s" s="105" r="D14">
        <v>139</v>
      </c>
      <c s="77" r="E14">
        <f>#REF!</f>
        <v>0</v>
      </c>
      <c s="116" r="F14"/>
    </row>
    <row r="15">
      <c s="116" r="A15"/>
      <c t="s" s="79" r="B15">
        <v>135</v>
      </c>
      <c s="121" r="C15">
        <v>16</v>
      </c>
      <c t="s" s="105" r="D15">
        <v>139</v>
      </c>
      <c s="77" r="E15">
        <f>#REF!</f>
        <v>0</v>
      </c>
      <c s="116" r="F15"/>
    </row>
    <row s="116" customFormat="1" r="16">
      <c s="116" r="A16"/>
      <c t="s" s="79" r="B16">
        <v>140</v>
      </c>
      <c s="121" r="C16">
        <v>24</v>
      </c>
      <c t="s" s="105" r="D16">
        <v>139</v>
      </c>
      <c s="77" r="E16">
        <f>#REF!</f>
        <v>0</v>
      </c>
      <c s="116" r="F16"/>
    </row>
    <row s="116" customFormat="1" r="17">
      <c s="116" r="A17"/>
      <c t="s" s="79" r="B17">
        <v>105</v>
      </c>
      <c s="121" r="C17">
        <v>32</v>
      </c>
      <c t="s" s="105" r="D17">
        <v>139</v>
      </c>
      <c s="77" r="E17">
        <f>#REF!</f>
        <v>0</v>
      </c>
      <c s="116" r="F17"/>
    </row>
    <row r="18">
      <c s="116" r="A18"/>
      <c t="s" s="79" r="B18">
        <v>136</v>
      </c>
      <c s="134" r="C18">
        <v>40</v>
      </c>
      <c t="s" s="105" r="D18">
        <v>139</v>
      </c>
      <c s="77" r="E18">
        <f>#REF!</f>
        <v>0</v>
      </c>
      <c s="116" r="F18"/>
    </row>
    <row r="19">
      <c s="116" r="A19"/>
      <c s="116" r="B19"/>
      <c s="116" r="C19"/>
      <c s="116" r="D19"/>
      <c s="116" r="E19"/>
      <c s="116" r="F19"/>
    </row>
    <row r="20">
      <c s="116" r="A20"/>
      <c t="s" s="19" r="B20">
        <v>141</v>
      </c>
      <c s="116" r="C20"/>
      <c s="116" r="D20"/>
      <c s="116" r="E20"/>
      <c s="116" r="F20"/>
    </row>
    <row r="21">
      <c s="116" r="A21"/>
      <c t="s" s="79" r="B21">
        <v>142</v>
      </c>
      <c s="116" r="C21"/>
      <c s="116" r="D21"/>
      <c s="116" r="E21"/>
      <c s="116" r="F21"/>
    </row>
    <row r="22">
      <c s="116" r="A22"/>
      <c t="s" s="79" r="B22">
        <v>143</v>
      </c>
      <c s="116" r="C22"/>
      <c s="116" r="D22"/>
      <c s="116" r="E22"/>
      <c s="116" r="F22"/>
    </row>
    <row r="23">
      <c s="116" r="A23"/>
      <c t="s" s="79" r="B23">
        <v>135</v>
      </c>
      <c s="116" r="C23"/>
      <c s="116" r="D23"/>
      <c s="116" r="E23"/>
      <c s="116" r="F23"/>
    </row>
    <row r="24">
      <c s="116" r="A24"/>
      <c t="s" s="79" r="B24">
        <v>104</v>
      </c>
      <c s="116" r="C24"/>
      <c s="116" r="D24"/>
      <c s="116" r="E24"/>
      <c s="116" r="F24"/>
    </row>
    <row r="25">
      <c s="116" r="A25"/>
      <c t="s" s="79" r="B25">
        <v>105</v>
      </c>
      <c s="116" r="C25"/>
      <c s="116" r="D25"/>
      <c s="116" r="E25"/>
      <c s="116" r="F25"/>
    </row>
  </sheetData>
  <mergeCells count="2">
    <mergeCell ref="B2:D2"/>
    <mergeCell ref="B4:D4"/>
  </mergeCells>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0.14" defaultRowHeight="15.0"/>
  <cols>
    <col min="1" customWidth="1" max="1" style="47" width="30.14"/>
    <col min="2" customWidth="1" max="2" style="47" width="18.0"/>
    <col min="3" customWidth="1" max="3" style="47" width="3.14"/>
    <col min="4" customWidth="1" max="12" style="47" width="10.57"/>
    <col min="13" customWidth="1" max="13" style="116" width="10.57"/>
    <col min="14" customWidth="1" max="15" style="47" width="9.0"/>
    <col min="16" customWidth="1" max="17" style="116" width="9.0"/>
    <col min="18" customWidth="1" max="19" style="47" width="9.0"/>
    <col min="20" customWidth="1" max="21" style="116" width="9.0"/>
    <col min="22" customWidth="1" max="23" style="47" width="9.0"/>
    <col min="24" customWidth="1" max="25" style="116" width="9.0"/>
    <col min="26" customWidth="1" max="27" style="47" width="9.0"/>
    <col min="28" customWidth="1" max="29" style="116" width="9.0"/>
    <col min="30" customWidth="1" max="31" style="47" width="9.0"/>
    <col min="32" customWidth="1" max="33" style="116" width="9.0"/>
    <col min="34" customWidth="1" max="35" style="47" width="9.0"/>
    <col min="36" customWidth="1" max="37" style="116" width="9.0"/>
    <col min="38" customWidth="1" max="39" style="47" width="9.0"/>
    <col min="40" customWidth="1" max="43" style="116" width="9.0"/>
    <col min="44" customWidth="1" max="57" style="116" width="8.14"/>
    <col min="58" customWidth="1" max="59" style="116" width="8.0"/>
  </cols>
  <sheetData>
    <row customHeight="1" r="1" ht="138.0">
      <c s="116" r="A1"/>
      <c s="116" r="B1"/>
      <c s="112" r="C1"/>
      <c t="s" s="125" r="D1">
        <v>144</v>
      </c>
      <c t="s" s="125" r="E1">
        <v>145</v>
      </c>
      <c t="s" s="125" r="F1">
        <v>146</v>
      </c>
      <c t="s" s="125" r="G1">
        <v>147</v>
      </c>
      <c t="s" s="125" r="H1">
        <v>148</v>
      </c>
      <c t="s" s="125" r="I1">
        <v>149</v>
      </c>
      <c t="s" s="125" r="J1">
        <v>150</v>
      </c>
      <c s="37" r="K1"/>
      <c s="37" r="L1"/>
      <c t="s" s="41" r="M1">
        <v>151</v>
      </c>
      <c s="51" r="N1"/>
      <c s="116" r="O1"/>
      <c s="116" r="P1"/>
      <c s="116" r="Q1"/>
      <c s="116" r="R1"/>
      <c s="116" r="S1"/>
      <c s="116" r="T1"/>
      <c s="116" r="U1"/>
      <c s="116" r="V1"/>
      <c s="116" r="W1"/>
      <c s="116" r="X1"/>
      <c s="116" r="Y1"/>
      <c s="116" r="Z1"/>
      <c s="116" r="AA1"/>
      <c s="116" r="AB1"/>
      <c s="116" r="AC1"/>
      <c s="47" r="AD1"/>
      <c s="116" r="AE1"/>
      <c s="116" r="AF1"/>
      <c s="116" r="AG1"/>
      <c s="47" r="AH1"/>
      <c s="116" r="AI1"/>
      <c s="116" r="AJ1"/>
      <c s="116" r="AK1"/>
      <c s="116" r="AL1"/>
      <c s="116" r="AM1"/>
      <c s="116" r="AN1"/>
      <c s="116" r="AO1"/>
      <c s="116" r="AP1"/>
      <c s="116" r="AQ1"/>
      <c s="116" r="AR1"/>
      <c s="116" r="AS1"/>
      <c s="116" r="AT1"/>
      <c s="116" r="AU1"/>
      <c s="116" r="AV1"/>
      <c s="116" r="AW1"/>
      <c s="116" r="AX1"/>
      <c s="116" r="AY1"/>
      <c s="116" r="AZ1"/>
      <c s="116" r="BA1"/>
      <c s="116" r="BB1"/>
      <c s="116" r="BC1"/>
      <c s="116" r="BD1"/>
      <c s="116" r="BE1"/>
      <c s="116" r="BF1"/>
      <c s="116" r="BG1"/>
    </row>
    <row r="2">
      <c t="s" s="104" r="A2">
        <v>152</v>
      </c>
      <c t="s" s="123" r="B2">
        <v>153</v>
      </c>
      <c t="s" s="58" r="C2">
        <v>154</v>
      </c>
      <c s="113" r="D2">
        <v>0</v>
      </c>
      <c s="93" r="E2">
        <v>76</v>
      </c>
      <c s="93" r="F2">
        <v>44</v>
      </c>
      <c s="93" r="G2">
        <v>296</v>
      </c>
      <c s="111" r="H2">
        <v>13</v>
      </c>
      <c s="111" r="I2"/>
      <c s="111" r="J2"/>
      <c s="35" r="K2"/>
      <c s="35" r="L2"/>
      <c s="24" r="M2"/>
      <c s="116" r="N2"/>
      <c s="116" r="O2"/>
      <c s="116" r="P2"/>
      <c s="116" r="Q2"/>
      <c s="116" r="R2"/>
      <c s="116" r="S2"/>
      <c s="116" r="T2"/>
      <c s="116" r="U2"/>
      <c s="116" r="V2"/>
      <c s="116" r="W2"/>
      <c s="116" r="X2"/>
      <c s="116" r="Y2"/>
      <c s="116" r="Z2"/>
      <c s="116" r="AA2"/>
      <c s="116" r="AB2"/>
      <c s="116" r="AC2"/>
      <c s="47" r="AD2"/>
      <c s="116" r="AE2"/>
      <c s="116" r="AF2"/>
      <c s="116" r="AG2"/>
      <c s="47" r="AH2"/>
      <c s="116" r="AI2"/>
      <c s="116" r="AJ2"/>
      <c s="116" r="AK2"/>
      <c s="116" r="AL2"/>
      <c s="116" r="AM2"/>
      <c s="116" r="AN2"/>
      <c s="116" r="AO2"/>
      <c s="116" r="AP2"/>
      <c s="116" r="AQ2"/>
      <c s="116" r="AR2"/>
      <c s="116" r="AS2"/>
      <c s="116" r="AT2"/>
      <c s="116" r="AU2"/>
      <c s="116" r="AV2"/>
      <c s="116" r="AW2"/>
      <c s="116" r="AX2"/>
      <c s="116" r="AY2"/>
      <c s="116" r="AZ2"/>
      <c s="116" r="BA2"/>
      <c s="116" r="BB2"/>
      <c s="116" r="BC2"/>
      <c s="116" r="BD2"/>
      <c s="116" r="BE2"/>
      <c s="116" r="BF2"/>
      <c s="116" r="BG2"/>
    </row>
    <row r="3">
      <c s="104" r="A3"/>
      <c s="8" r="B3"/>
      <c t="s" s="78" r="C3">
        <v>85</v>
      </c>
      <c s="42" r="D3">
        <f>D2/D70</f>
        <v>0</v>
      </c>
      <c s="82" r="E3">
        <f>E2/E70</f>
        <v>0.019760790431617</v>
      </c>
      <c s="127" r="F3"/>
      <c s="127" r="G3"/>
      <c s="127" r="H3"/>
      <c s="127" r="I3"/>
      <c s="127" r="J3"/>
      <c s="116" r="K3"/>
      <c s="116" r="L3"/>
      <c s="2" r="M3">
        <f>AVERAGE(D3:J3)</f>
        <v>0.009880395215809</v>
      </c>
      <c s="116" r="N3"/>
      <c s="116" r="O3"/>
      <c s="116" r="P3"/>
      <c s="116" r="Q3"/>
      <c s="116" r="R3"/>
      <c s="116" r="S3"/>
      <c s="116" r="T3"/>
      <c s="116" r="U3"/>
      <c s="116" r="V3"/>
      <c s="116" r="W3"/>
      <c s="116" r="X3"/>
      <c s="116" r="Y3"/>
      <c s="116" r="Z3"/>
      <c s="116" r="AA3"/>
      <c s="116" r="AB3"/>
      <c s="116" r="AC3"/>
      <c s="47" r="AD3"/>
      <c s="116" r="AE3"/>
      <c s="116" r="AF3"/>
      <c s="116" r="AG3"/>
      <c s="47" r="AH3"/>
      <c s="116" r="AI3"/>
      <c s="116" r="AJ3"/>
      <c s="116" r="AK3"/>
      <c s="116" r="AL3"/>
      <c s="116" r="AM3"/>
      <c s="116" r="AN3"/>
      <c s="116" r="AO3"/>
      <c s="116" r="AP3"/>
      <c s="116" r="AQ3"/>
      <c s="116" r="AR3"/>
      <c s="116" r="AS3"/>
      <c s="116" r="AT3"/>
      <c s="116" r="AU3"/>
      <c s="116" r="AV3"/>
      <c s="116" r="AW3"/>
      <c s="116" r="AX3"/>
      <c s="116" r="AY3"/>
      <c s="116" r="AZ3"/>
      <c s="116" r="BA3"/>
      <c s="116" r="BB3"/>
      <c s="116" r="BC3"/>
      <c s="116" r="BD3"/>
      <c s="116" r="BE3"/>
      <c s="116" r="BF3"/>
      <c s="116" r="BG3"/>
    </row>
    <row r="4">
      <c s="104" r="A4"/>
      <c t="s" s="8" r="B4">
        <v>155</v>
      </c>
      <c t="s" s="78" r="C4">
        <v>154</v>
      </c>
      <c s="63" r="D4">
        <v>26.5</v>
      </c>
      <c s="86" r="E4">
        <v>105</v>
      </c>
      <c s="86" r="F4">
        <v>105</v>
      </c>
      <c s="86" r="G4">
        <v>1257.5</v>
      </c>
      <c s="40" r="H4">
        <v>26.75</v>
      </c>
      <c s="86" r="I4"/>
      <c s="40" r="J4"/>
      <c s="116" r="K4"/>
      <c s="116" r="L4"/>
      <c s="116" r="M4">
        <f>SUM(D4:J4)</f>
        <v>1520.75</v>
      </c>
      <c s="116" r="N4"/>
      <c s="116" r="O4"/>
      <c s="116" r="P4"/>
      <c s="116" r="Q4"/>
      <c s="116" r="R4"/>
      <c s="116" r="S4"/>
      <c s="116" r="T4"/>
      <c s="116" r="U4"/>
      <c s="116" r="V4"/>
      <c s="116" r="W4"/>
      <c s="116" r="X4"/>
      <c s="116" r="Y4"/>
      <c s="116" r="Z4"/>
      <c s="116" r="AA4"/>
      <c s="116" r="AB4"/>
      <c s="116" r="AC4"/>
      <c s="47" r="AD4"/>
      <c s="116" r="AE4"/>
      <c s="116" r="AF4"/>
      <c s="116" r="AG4"/>
      <c s="47" r="AH4"/>
      <c s="116" r="AI4"/>
      <c s="116" r="AJ4"/>
      <c s="116" r="AK4"/>
      <c s="116" r="AL4"/>
      <c s="116" r="AM4"/>
      <c s="116" r="AN4"/>
      <c s="116" r="AO4"/>
      <c s="116" r="AP4"/>
      <c s="116" r="AQ4"/>
      <c s="116" r="AR4"/>
      <c s="116" r="AS4"/>
      <c s="116" r="AT4"/>
      <c s="116" r="AU4"/>
      <c s="116" r="AV4"/>
      <c s="116" r="AW4"/>
      <c s="116" r="AX4"/>
      <c s="116" r="AY4"/>
      <c s="116" r="AZ4"/>
      <c s="116" r="BA4"/>
      <c s="116" r="BB4"/>
      <c s="116" r="BC4"/>
      <c s="116" r="BD4"/>
      <c s="116" r="BE4"/>
      <c s="116" r="BF4"/>
      <c s="116" r="BG4"/>
    </row>
    <row r="5">
      <c s="104" r="A5"/>
      <c s="8" r="B5"/>
      <c t="s" s="78" r="C5">
        <v>85</v>
      </c>
      <c s="42" r="D5">
        <f>D4/D71</f>
        <v>0.004573696927856</v>
      </c>
      <c s="82" r="E5">
        <f>E4/E71</f>
        <v>0.022649323755905</v>
      </c>
      <c s="82" r="F5">
        <f>F4/F71</f>
        <v>0.010415633369705</v>
      </c>
      <c s="82" r="G5">
        <f>G4/G71</f>
        <v>0.182299217164395</v>
      </c>
      <c s="82" r="H5">
        <f>H4/H71</f>
        <v>0.003300655812547</v>
      </c>
      <c s="82" r="I5"/>
      <c s="82" r="J5"/>
      <c s="116" r="K5"/>
      <c s="116" r="L5"/>
      <c s="2" r="M5">
        <f>M4/M71</f>
        <v>0.040083712557015</v>
      </c>
      <c s="116" r="N5"/>
      <c s="116" r="O5"/>
      <c s="116" r="P5"/>
      <c s="116" r="Q5"/>
      <c s="116" r="R5"/>
      <c s="116" r="S5"/>
      <c s="116" r="T5"/>
      <c s="116" r="U5"/>
      <c s="116" r="V5"/>
      <c s="116" r="W5"/>
      <c s="116" r="X5"/>
      <c s="116" r="Y5"/>
      <c s="116" r="Z5"/>
      <c s="116" r="AA5"/>
      <c s="116" r="AB5"/>
      <c s="116" r="AC5"/>
      <c s="47" r="AD5"/>
      <c s="116" r="AE5"/>
      <c s="116" r="AF5"/>
      <c s="116" r="AG5"/>
      <c s="116" r="AH5"/>
      <c s="116" r="AI5"/>
      <c s="116" r="AJ5"/>
      <c s="116" r="AK5"/>
      <c s="116" r="AL5"/>
      <c s="116" r="AM5"/>
      <c s="116" r="AN5"/>
      <c s="116" r="AO5"/>
      <c s="116" r="AP5"/>
      <c s="116" r="AQ5"/>
      <c s="116" r="AR5"/>
      <c s="116" r="AS5"/>
      <c s="116" r="AT5"/>
      <c s="116" r="AU5"/>
      <c s="116" r="AV5"/>
      <c s="116" r="AW5"/>
      <c s="116" r="AX5"/>
      <c s="116" r="AY5"/>
      <c s="116" r="AZ5"/>
      <c s="116" r="BA5"/>
      <c s="116" r="BB5"/>
      <c s="116" r="BC5"/>
      <c s="116" r="BD5"/>
      <c s="116" r="BE5"/>
      <c s="116" r="BF5"/>
      <c s="116" r="BG5"/>
    </row>
    <row r="6">
      <c s="104" r="A6"/>
      <c t="s" s="8" r="B6">
        <v>156</v>
      </c>
      <c t="s" s="78" r="C6">
        <v>154</v>
      </c>
      <c s="63" r="D6">
        <f>D4-D2</f>
        <v>26.5</v>
      </c>
      <c s="86" r="E6">
        <f>E4-E2</f>
        <v>29</v>
      </c>
      <c s="86" r="F6">
        <f>F4-F2</f>
        <v>61</v>
      </c>
      <c s="86" r="G6">
        <f>G4-G2</f>
        <v>961.5</v>
      </c>
      <c s="86" r="H6">
        <f>H4-H2</f>
        <v>13.75</v>
      </c>
      <c s="86" r="I6">
        <f>I4-I2</f>
        <v>0</v>
      </c>
      <c s="86" r="J6"/>
      <c s="116" r="K6"/>
      <c s="116" r="L6"/>
      <c s="116" r="M6"/>
      <c s="116" r="N6"/>
      <c s="116" r="O6"/>
      <c s="116" r="P6"/>
      <c s="116" r="Q6"/>
      <c s="116" r="R6"/>
      <c s="116" r="S6"/>
      <c s="116" r="T6"/>
      <c s="116" r="U6"/>
      <c s="116" r="V6"/>
      <c s="116" r="W6"/>
      <c s="116" r="X6"/>
      <c s="116" r="Y6"/>
      <c s="116" r="Z6"/>
      <c s="116" r="AA6"/>
      <c s="116" r="AB6"/>
      <c s="116" r="AC6"/>
      <c s="47" r="AD6"/>
      <c s="116" r="AE6"/>
      <c s="116" r="AF6"/>
      <c s="116" r="AG6"/>
      <c s="116" r="AH6"/>
      <c s="116" r="AI6"/>
      <c s="116" r="AJ6"/>
      <c s="116" r="AK6"/>
      <c s="116" r="AL6"/>
      <c s="116" r="AM6"/>
      <c s="116" r="AN6"/>
      <c s="116" r="AO6"/>
      <c s="116" r="AP6"/>
      <c s="116" r="AQ6"/>
      <c s="116" r="AR6"/>
      <c s="116" r="AS6"/>
      <c s="116" r="AT6"/>
      <c s="116" r="AU6"/>
      <c s="116" r="AV6"/>
      <c s="116" r="AW6"/>
      <c s="116" r="AX6"/>
      <c s="116" r="AY6"/>
      <c s="116" r="AZ6"/>
      <c s="116" r="BA6"/>
      <c s="116" r="BB6"/>
      <c s="116" r="BC6"/>
      <c s="116" r="BD6"/>
      <c s="116" r="BE6"/>
      <c s="116" r="BF6"/>
      <c s="116" r="BG6"/>
    </row>
    <row r="7">
      <c s="104" r="A7"/>
      <c s="8" r="B7"/>
      <c t="s" s="78" r="C7">
        <v>85</v>
      </c>
      <c t="str" s="114" r="D7">
        <f>IF((D2=0),"!",(D4/D2))</f>
        <v>!</v>
      </c>
      <c s="64" r="E7">
        <f>IF((E2=0),"!",(E4/E2))</f>
        <v>1.38157894736842</v>
      </c>
      <c s="64" r="F7">
        <f>IF((F2=0),"!",(F4/F2))</f>
        <v>2.38636363636364</v>
      </c>
      <c s="64" r="G7">
        <f>IF((G2=0),"!",(G4/G2))</f>
        <v>4.24831081081081</v>
      </c>
      <c s="64" r="H7">
        <f>IF((H2=0),"!",(H4/H2))</f>
        <v>2.05769230769231</v>
      </c>
      <c t="str" s="64" r="I7">
        <f>IF((I2=0),"!",(I4/I2))</f>
        <v>!</v>
      </c>
      <c t="str" s="64" r="J7">
        <f>IF((J2=0),"!",(J4/J2))</f>
        <v>!</v>
      </c>
      <c t="str" s="64" r="K7">
        <f>IF((K2=0),"!",(K4/K2))</f>
        <v>!</v>
      </c>
      <c t="str" s="64" r="L7">
        <f>IF((L2=0),"!",(L4/L2))</f>
        <v>!</v>
      </c>
      <c s="3" r="M7">
        <f>AVERAGE(D7:J7)</f>
        <v>2.51848642555879</v>
      </c>
      <c s="12" r="N7"/>
      <c s="12" r="O7"/>
      <c s="12" r="P7"/>
      <c s="12" r="Q7"/>
      <c s="12" r="R7"/>
      <c s="12" r="S7"/>
      <c s="12" r="T7"/>
      <c s="12" r="U7"/>
      <c s="12" r="V7"/>
      <c s="12" r="W7"/>
      <c s="12" r="X7"/>
      <c s="12" r="Y7"/>
      <c s="12" r="Z7"/>
      <c s="12" r="AA7"/>
      <c s="12" r="AB7"/>
      <c s="116" r="AC7"/>
      <c s="47" r="AD7"/>
      <c s="116" r="AE7"/>
      <c s="116" r="AF7"/>
      <c s="116" r="AG7"/>
      <c s="116" r="AH7"/>
      <c s="116" r="AI7"/>
      <c s="116" r="AJ7"/>
      <c s="116" r="AK7"/>
      <c s="116" r="AL7"/>
      <c s="116" r="AM7"/>
      <c s="116" r="AN7"/>
      <c s="116" r="AO7"/>
      <c s="116" r="AP7"/>
      <c s="116" r="AQ7"/>
      <c s="116" r="AR7"/>
      <c s="116" r="AS7"/>
      <c s="116" r="AT7"/>
      <c s="116" r="AU7"/>
      <c s="116" r="AV7"/>
      <c s="116" r="AW7"/>
      <c s="116" r="AX7"/>
      <c s="116" r="AY7"/>
      <c s="116" r="AZ7"/>
      <c s="116" r="BA7"/>
      <c s="116" r="BB7"/>
      <c s="116" r="BC7"/>
      <c s="116" r="BD7"/>
      <c s="116" r="BE7"/>
      <c s="116" r="BF7"/>
      <c s="116" r="BG7"/>
    </row>
    <row r="8">
      <c s="62" r="A8"/>
      <c t="s" s="8" r="B8">
        <v>157</v>
      </c>
      <c t="s" s="78" r="C8">
        <v>85</v>
      </c>
      <c s="44" r="D8">
        <f>IF((D4=0), "!",( D4/SUM(D$25,D$31)))</f>
        <v>0.009455674296623</v>
      </c>
      <c s="44" r="E8">
        <f>IF((E4=0), "!",( E4/SUM(E$25,E$31)))</f>
        <v>0.047705588368923</v>
      </c>
      <c s="44" r="F8">
        <f>IF((F4=0), "!",( F4/SUM(F$25,F$31)))</f>
        <v>0.021155492872614</v>
      </c>
      <c s="44" r="G8">
        <f>IF((G4=0), "!",( G4/SUM(G$25,G$31)))</f>
        <v>0.436026352288488</v>
      </c>
      <c s="44" r="H8">
        <f>IF((H4=0), "!",( H4/SUM(H$25,H$31)))</f>
        <v>0.007777971621307</v>
      </c>
      <c t="str" s="44" r="I8">
        <f>IF((I4=0), "!",( I4/SUM(I$25,I$31)))</f>
        <v>!</v>
      </c>
      <c t="str" s="44" r="J8">
        <f>IF((J4=0), "!",( J4/SUM(J$25,J$31)))</f>
        <v>!</v>
      </c>
      <c t="str" s="44" r="K8">
        <f>IF((K4=0), "!",( K4/SUM(K$25,K$31)))</f>
        <v>!</v>
      </c>
      <c t="str" s="44" r="L8">
        <f>IF((L4=0), "!",( L4/SUM(L$25,L$31)))</f>
        <v>!</v>
      </c>
      <c s="29" r="M8">
        <f>AVERAGE(D8:I8)</f>
        <v>0.104424215889591</v>
      </c>
      <c s="23" r="N8"/>
      <c s="12" r="O8"/>
      <c s="12" r="P8"/>
      <c s="12" r="Q8"/>
      <c s="12" r="R8"/>
      <c s="12" r="S8"/>
      <c s="12" r="T8"/>
      <c s="12" r="U8"/>
      <c s="12" r="V8"/>
      <c s="12" r="W8"/>
      <c s="12" r="X8"/>
      <c s="12" r="Y8"/>
      <c s="12" r="Z8"/>
      <c s="12" r="AA8"/>
      <c s="12" r="AB8"/>
      <c s="116" r="AC8"/>
      <c s="47" r="AD8"/>
      <c s="116" r="AE8"/>
      <c s="116" r="AF8"/>
      <c s="116" r="AG8"/>
      <c s="116" r="AH8"/>
      <c s="116" r="AI8"/>
      <c s="116" r="AJ8"/>
      <c s="116" r="AK8"/>
      <c s="116" r="AL8"/>
      <c s="116" r="AM8"/>
      <c s="116" r="AN8"/>
      <c s="116" r="AO8"/>
      <c s="116" r="AP8"/>
      <c s="116" r="AQ8"/>
      <c s="116" r="AR8"/>
      <c s="116" r="AS8"/>
      <c s="116" r="AT8"/>
      <c s="116" r="AU8"/>
      <c s="116" r="AV8"/>
      <c s="116" r="AW8"/>
      <c s="116" r="AX8"/>
      <c s="116" r="AY8"/>
      <c s="116" r="AZ8"/>
      <c s="116" r="BA8"/>
      <c s="116" r="BB8"/>
      <c s="116" r="BC8"/>
      <c s="116" r="BD8"/>
      <c s="116" r="BE8"/>
      <c s="116" r="BF8"/>
      <c s="116" r="BG8"/>
    </row>
    <row r="9">
      <c t="s" s="72" r="A9">
        <v>158</v>
      </c>
      <c t="s" s="8" r="B9">
        <v>153</v>
      </c>
      <c t="s" s="78" r="C9">
        <v>154</v>
      </c>
      <c s="113" r="D9">
        <v>1015</v>
      </c>
      <c s="93" r="E9">
        <v>428</v>
      </c>
      <c s="93" r="F9">
        <v>0</v>
      </c>
      <c s="93" r="G9">
        <v>0</v>
      </c>
      <c s="93" r="H9">
        <v>377</v>
      </c>
      <c s="93" r="I9"/>
      <c s="93" r="J9"/>
      <c s="35" r="K9"/>
      <c s="35" r="L9"/>
      <c s="24" r="M9"/>
      <c s="116" r="N9"/>
      <c s="116" r="O9"/>
      <c s="116" r="P9"/>
      <c s="116" r="Q9"/>
      <c s="116" r="R9"/>
      <c s="116" r="S9"/>
      <c s="116" r="T9"/>
      <c s="116" r="U9"/>
      <c s="116" r="V9"/>
      <c s="116" r="W9"/>
      <c s="116" r="X9"/>
      <c s="116" r="Y9"/>
      <c s="116" r="Z9"/>
      <c s="116" r="AA9"/>
      <c s="116" r="AB9"/>
      <c s="116" r="AC9"/>
      <c s="47" r="AD9"/>
      <c s="116" r="AE9"/>
      <c s="116" r="AF9"/>
      <c s="116" r="AG9"/>
      <c s="116" r="AH9"/>
      <c s="116" r="AI9"/>
      <c s="116" r="AJ9"/>
      <c s="116" r="AK9"/>
      <c s="116" r="AL9"/>
      <c s="116" r="AM9"/>
      <c s="116" r="AN9"/>
      <c s="116" r="AO9"/>
      <c s="116" r="AP9"/>
      <c s="116" r="AQ9"/>
      <c s="116" r="AR9"/>
      <c s="116" r="AS9"/>
      <c s="116" r="AT9"/>
      <c s="116" r="AU9"/>
      <c s="116" r="AV9"/>
      <c s="116" r="AW9"/>
      <c s="116" r="AX9"/>
      <c s="116" r="AY9"/>
      <c s="116" r="AZ9"/>
      <c s="116" r="BA9"/>
      <c s="116" r="BB9"/>
      <c s="116" r="BC9"/>
      <c s="116" r="BD9"/>
      <c s="116" r="BE9"/>
      <c s="116" r="BF9"/>
      <c s="116" r="BG9"/>
    </row>
    <row r="10">
      <c s="137" r="A10"/>
      <c s="8" r="B10"/>
      <c t="s" s="78" r="C10">
        <v>85</v>
      </c>
      <c s="42" r="D10">
        <f>D9/D70</f>
        <v>0.181850756964974</v>
      </c>
      <c s="82" r="E10">
        <f>E9/E70</f>
        <v>0.111284451378055</v>
      </c>
      <c s="82" r="F10">
        <f>F9/F70</f>
        <v>0</v>
      </c>
      <c s="82" r="G10">
        <f>G9/G70</f>
        <v>0</v>
      </c>
      <c s="82" r="H10"/>
      <c s="82" r="I10"/>
      <c s="82" r="J10"/>
      <c s="116" r="K10"/>
      <c s="116" r="L10"/>
      <c s="2" r="M10">
        <f>AVERAGE(D10:J10)</f>
        <v>0.073283802085757</v>
      </c>
      <c s="116" r="N10"/>
      <c s="116" r="O10"/>
      <c s="116" r="P10"/>
      <c s="116" r="Q10"/>
      <c s="116" r="R10"/>
      <c s="116" r="S10"/>
      <c s="116" r="T10"/>
      <c s="116" r="U10"/>
      <c s="116" r="V10"/>
      <c s="116" r="W10"/>
      <c s="116" r="X10"/>
      <c s="116" r="Y10"/>
      <c s="116" r="Z10"/>
      <c s="116" r="AA10"/>
      <c s="116" r="AB10"/>
      <c s="116" r="AC10"/>
      <c s="47" r="AD10"/>
      <c s="116" r="AE10"/>
      <c s="116" r="AF10"/>
      <c s="116" r="AG10"/>
      <c s="116" r="AH10"/>
      <c s="116" r="AI10"/>
      <c s="116" r="AJ10"/>
      <c s="116" r="AK10"/>
      <c s="116" r="AL10"/>
      <c s="116" r="AM10"/>
      <c s="116" r="AN10"/>
      <c s="116" r="AO10"/>
      <c s="116" r="AP10"/>
      <c s="116" r="AQ10"/>
      <c s="116" r="AR10"/>
      <c s="116" r="AS10"/>
      <c s="116" r="AT10"/>
      <c s="116" r="AU10"/>
      <c s="116" r="AV10"/>
      <c s="116" r="AW10"/>
      <c s="116" r="AX10"/>
      <c s="116" r="AY10"/>
      <c s="116" r="AZ10"/>
      <c s="116" r="BA10"/>
      <c s="116" r="BB10"/>
      <c s="116" r="BC10"/>
      <c s="116" r="BD10"/>
      <c s="116" r="BE10"/>
      <c s="116" r="BF10"/>
      <c s="116" r="BG10"/>
    </row>
    <row r="11">
      <c s="137" r="A11"/>
      <c t="s" s="8" r="B11">
        <v>155</v>
      </c>
      <c t="s" s="78" r="C11">
        <v>154</v>
      </c>
      <c s="63" r="D11">
        <v>983.1</v>
      </c>
      <c s="86" r="E11">
        <v>429</v>
      </c>
      <c s="86" r="F11">
        <v>0</v>
      </c>
      <c s="86" r="G11">
        <v>733.25</v>
      </c>
      <c s="40" r="H11">
        <v>387.5</v>
      </c>
      <c s="40" r="I11">
        <v>136.5</v>
      </c>
      <c s="40" r="J11"/>
      <c s="116" r="K11"/>
      <c s="116" r="L11"/>
      <c s="116" r="M11">
        <f>SUM(D11:J11)</f>
        <v>2669.35</v>
      </c>
      <c s="116" r="N11"/>
      <c s="116" r="O11"/>
      <c s="116" r="P11"/>
      <c s="116" r="Q11"/>
      <c s="116" r="R11"/>
      <c s="116" r="S11"/>
      <c s="116" r="T11"/>
      <c s="116" r="U11"/>
      <c s="116" r="V11"/>
      <c s="116" r="W11"/>
      <c s="116" r="X11"/>
      <c s="116" r="Y11"/>
      <c s="116" r="Z11"/>
      <c s="116" r="AA11"/>
      <c s="116" r="AB11"/>
      <c s="116" r="AC11"/>
      <c s="47" r="AD11"/>
      <c s="116" r="AE11"/>
      <c s="116" r="AF11"/>
      <c s="116" r="AG11"/>
      <c s="116" r="AH11"/>
      <c s="116" r="AI11"/>
      <c s="116" r="AJ11"/>
      <c s="116" r="AK11"/>
      <c s="116" r="AL11"/>
      <c s="116" r="AM11"/>
      <c s="116" r="AN11"/>
      <c s="116" r="AO11"/>
      <c s="116" r="AP11"/>
      <c s="116" r="AQ11"/>
      <c s="116" r="AR11"/>
      <c s="116" r="AS11"/>
      <c s="116" r="AT11"/>
      <c s="116" r="AU11"/>
      <c s="116" r="AV11"/>
      <c s="116" r="AW11"/>
      <c s="116" r="AX11"/>
      <c s="116" r="AY11"/>
      <c s="116" r="AZ11"/>
      <c s="116" r="BA11"/>
      <c s="116" r="BB11"/>
      <c s="116" r="BC11"/>
      <c s="116" r="BD11"/>
      <c s="116" r="BE11"/>
      <c s="116" r="BF11"/>
      <c s="116" r="BG11"/>
    </row>
    <row r="12">
      <c s="137" r="A12"/>
      <c s="8" r="B12"/>
      <c t="s" s="78" r="C12">
        <v>85</v>
      </c>
      <c s="42" r="D12">
        <f>D11/D71</f>
        <v>0.169675526406628</v>
      </c>
      <c s="82" r="E12">
        <f>E11/E71</f>
        <v>0.092538665631269</v>
      </c>
      <c s="82" r="F12">
        <f>F11/F71</f>
        <v>0</v>
      </c>
      <c s="82" r="G12">
        <f>G11/G71</f>
        <v>0.106298927225283</v>
      </c>
      <c s="82" r="H12">
        <f>H11/H71</f>
        <v>0.047813238406061</v>
      </c>
      <c s="82" r="I12">
        <f>I11/I71</f>
        <v>0.056265457543281</v>
      </c>
      <c s="82" r="J12"/>
      <c s="116" r="K12"/>
      <c s="116" r="L12"/>
      <c s="2" r="M12">
        <f>M11/M71</f>
        <v>0.07035834825847</v>
      </c>
      <c s="116" r="N12"/>
      <c s="116" r="O12"/>
      <c s="116" r="P12"/>
      <c s="116" r="Q12"/>
      <c s="116" r="R12"/>
      <c s="116" r="S12"/>
      <c s="116" r="T12"/>
      <c s="116" r="U12"/>
      <c s="116" r="V12"/>
      <c s="116" r="W12"/>
      <c s="116" r="X12"/>
      <c s="116" r="Y12"/>
      <c s="116" r="Z12"/>
      <c s="116" r="AA12"/>
      <c s="116" r="AB12"/>
      <c s="116" r="AC12"/>
      <c s="47" r="AD12"/>
      <c s="116" r="AE12"/>
      <c s="116" r="AF12"/>
      <c s="116" r="AG12"/>
      <c s="116" r="AH12"/>
      <c s="116" r="AI12"/>
      <c s="116" r="AJ12"/>
      <c s="116" r="AK12"/>
      <c s="116" r="AL12"/>
      <c s="116" r="AM12"/>
      <c s="116" r="AN12"/>
      <c s="116" r="AO12"/>
      <c s="116" r="AP12"/>
      <c s="116" r="AQ12"/>
      <c s="116" r="AR12"/>
      <c s="116" r="AS12"/>
      <c s="116" r="AT12"/>
      <c s="116" r="AU12"/>
      <c s="116" r="AV12"/>
      <c s="116" r="AW12"/>
      <c s="116" r="AX12"/>
      <c s="116" r="AY12"/>
      <c s="116" r="AZ12"/>
      <c s="116" r="BA12"/>
      <c s="116" r="BB12"/>
      <c s="116" r="BC12"/>
      <c s="116" r="BD12"/>
      <c s="116" r="BE12"/>
      <c s="116" r="BF12"/>
      <c s="116" r="BG12"/>
    </row>
    <row r="13">
      <c s="137" r="A13"/>
      <c t="s" s="8" r="B13">
        <v>156</v>
      </c>
      <c t="s" s="78" r="C13">
        <v>154</v>
      </c>
      <c s="63" r="D13">
        <f>D11-D9</f>
        <v>-31.9</v>
      </c>
      <c s="86" r="E13">
        <f>E11-E9</f>
        <v>1</v>
      </c>
      <c s="86" r="F13">
        <f>F11-F9</f>
        <v>0</v>
      </c>
      <c s="86" r="G13">
        <f>G11-G9</f>
        <v>733.25</v>
      </c>
      <c s="86" r="H13">
        <f>H11-H9</f>
        <v>10.5</v>
      </c>
      <c s="86" r="I13">
        <f>I11-I9</f>
        <v>136.5</v>
      </c>
      <c s="86" r="J13"/>
      <c s="116" r="K13"/>
      <c s="116" r="L13"/>
      <c s="116" r="M13"/>
      <c s="116" r="N13"/>
      <c s="116" r="O13"/>
      <c s="116" r="P13"/>
      <c s="116" r="Q13"/>
      <c s="116" r="R13"/>
      <c s="116" r="S13"/>
      <c s="116" r="T13"/>
      <c s="116" r="U13"/>
      <c s="116" r="V13"/>
      <c s="116" r="W13"/>
      <c s="116" r="X13"/>
      <c s="116" r="Y13"/>
      <c s="116" r="Z13"/>
      <c s="116" r="AA13"/>
      <c s="116" r="AB13"/>
      <c s="116" r="AC13"/>
      <c s="116" r="AD13"/>
      <c s="116" r="AE13"/>
      <c s="116" r="AF13"/>
      <c s="116" r="AG13"/>
      <c s="116" r="AH13"/>
      <c s="116" r="AI13"/>
      <c s="116" r="AJ13"/>
      <c s="116" r="AK13"/>
      <c s="116" r="AL13"/>
      <c s="116" r="AM13"/>
      <c s="116" r="AN13"/>
      <c s="116" r="AO13"/>
      <c s="116" r="AP13"/>
      <c s="116" r="AQ13"/>
      <c s="116" r="AR13"/>
      <c s="116" r="AS13"/>
      <c s="116" r="AT13"/>
      <c s="116" r="AU13"/>
      <c s="116" r="AV13"/>
      <c s="116" r="AW13"/>
      <c s="116" r="AX13"/>
      <c s="116" r="AY13"/>
      <c s="116" r="AZ13"/>
      <c s="116" r="BA13"/>
      <c s="116" r="BB13"/>
      <c s="116" r="BC13"/>
      <c s="116" r="BD13"/>
      <c s="116" r="BE13"/>
      <c s="116" r="BF13"/>
      <c s="116" r="BG13"/>
    </row>
    <row r="14">
      <c s="137" r="A14"/>
      <c s="8" r="B14"/>
      <c t="s" s="78" r="C14">
        <v>85</v>
      </c>
      <c s="114" r="D14">
        <f>IF((D9=0),"!",(D11/D9))</f>
        <v>0.968571428571429</v>
      </c>
      <c s="64" r="E14">
        <f>IF((E9=0),"!",(E11/E9))</f>
        <v>1.00233644859813</v>
      </c>
      <c t="str" s="64" r="F14">
        <f>IF((F9=0),"!",(F11/F9))</f>
        <v>!</v>
      </c>
      <c t="str" s="64" r="G14">
        <f>IF((G9=0),"!",(G11/G9))</f>
        <v>!</v>
      </c>
      <c s="64" r="H14">
        <f>IF((H9=0),"!",(H11/H9))</f>
        <v>1.02785145888594</v>
      </c>
      <c t="str" s="64" r="I14">
        <f>IF((I9=0),"!",(I11/I9))</f>
        <v>!</v>
      </c>
      <c t="str" s="64" r="J14">
        <f>IF((J9=0),"!",(J11/J9))</f>
        <v>!</v>
      </c>
      <c t="str" s="64" r="K14">
        <f>IF((K9=0),"!",(K11/K9))</f>
        <v>!</v>
      </c>
      <c t="str" s="64" r="L14">
        <f>IF((L9=0),"!",(L11/L9))</f>
        <v>!</v>
      </c>
      <c s="3" r="M14">
        <f>AVERAGE(D14:J14)</f>
        <v>0.999586445351834</v>
      </c>
      <c s="12" r="N14"/>
      <c s="12" r="O14"/>
      <c s="12" r="P14"/>
      <c s="12" r="Q14"/>
      <c s="12" r="R14"/>
      <c s="12" r="S14"/>
      <c s="12" r="T14"/>
      <c s="12" r="U14"/>
      <c s="12" r="V14"/>
      <c s="12" r="W14"/>
      <c s="12" r="X14"/>
      <c s="12" r="Y14"/>
      <c s="12" r="Z14"/>
      <c s="116" r="AA14"/>
      <c s="116" r="AB14"/>
      <c s="116" r="AC14"/>
      <c s="116" r="AD14"/>
      <c s="116" r="AE14"/>
      <c s="116" r="AF14"/>
      <c s="116" r="AG14"/>
      <c s="116" r="AH14"/>
      <c s="116" r="AI14"/>
      <c s="116" r="AJ14"/>
      <c s="116" r="AK14"/>
      <c s="116" r="AL14"/>
      <c s="116" r="AM14"/>
      <c s="116" r="AN14"/>
      <c s="116" r="AO14"/>
      <c s="116" r="AP14"/>
      <c s="116" r="AQ14"/>
      <c s="116" r="AR14"/>
      <c s="116" r="AS14"/>
      <c s="116" r="AT14"/>
      <c s="116" r="AU14"/>
      <c s="116" r="AV14"/>
      <c s="116" r="AW14"/>
      <c s="116" r="AX14"/>
      <c s="116" r="AY14"/>
      <c s="116" r="AZ14"/>
      <c s="116" r="BA14"/>
      <c s="116" r="BB14"/>
      <c s="116" r="BC14"/>
      <c s="116" r="BD14"/>
      <c s="116" r="BE14"/>
      <c s="116" r="BF14"/>
      <c s="116" r="BG14"/>
    </row>
    <row r="15">
      <c s="13" r="A15"/>
      <c t="s" s="8" r="B15">
        <v>157</v>
      </c>
      <c t="s" s="78" r="C15">
        <v>85</v>
      </c>
      <c s="44" r="D15">
        <f>IF((D11=0), "!",( D11/SUM(D$25,D$31)))</f>
        <v>0.350787675509804</v>
      </c>
      <c s="44" r="E15">
        <f>IF((E11=0), "!",( E11/SUM(E$25,E$31)))</f>
        <v>0.194911403907315</v>
      </c>
      <c t="str" s="44" r="F15">
        <f>IF((F11=0), "!",( F11/SUM(F$25,F$31)))</f>
        <v>!</v>
      </c>
      <c s="44" r="G15">
        <f>IF((G11=0), "!",( G11/SUM(G$25,G$31)))</f>
        <v>0.254247572815534</v>
      </c>
      <c s="44" r="H15">
        <f>IF((H11=0), "!",( H11/SUM(H$25,H$31)))</f>
        <v>0.11267155152361</v>
      </c>
      <c s="44" r="I15">
        <f>IF((I11=0), "!",( I11/SUM(I$25,I$31)))</f>
        <v>0.098538170005414</v>
      </c>
      <c t="str" s="44" r="J15">
        <f>IF((J11=0), "!",( J11/SUM(J$25,J$31)))</f>
        <v>!</v>
      </c>
      <c t="str" s="44" r="K15">
        <f>IF((K11=0), "!",( K11/SUM(K$25,K$31)))</f>
        <v>!</v>
      </c>
      <c t="str" s="44" r="L15">
        <f>IF((L11=0), "!",( L11/SUM(L$25,L$31)))</f>
        <v>!</v>
      </c>
      <c s="29" r="M15">
        <f>AVERAGE(D15:I15)</f>
        <v>0.202231274752335</v>
      </c>
      <c s="23" r="N15"/>
      <c s="12" r="O15"/>
      <c s="12" r="P15"/>
      <c s="12" r="Q15"/>
      <c s="12" r="R15"/>
      <c s="12" r="S15"/>
      <c s="12" r="T15"/>
      <c s="12" r="U15"/>
      <c s="12" r="V15"/>
      <c s="12" r="W15"/>
      <c s="12" r="X15"/>
      <c s="12" r="Y15"/>
      <c s="12" r="Z15"/>
      <c s="12" r="AA15"/>
      <c s="12" r="AB15"/>
      <c s="116" r="AC15"/>
      <c s="47" r="AD15"/>
      <c s="116" r="AE15"/>
      <c s="116" r="AF15"/>
      <c s="116" r="AG15"/>
      <c s="116" r="AH15"/>
      <c s="116" r="AI15"/>
      <c s="116" r="AJ15"/>
      <c s="116" r="AK15"/>
      <c s="116" r="AL15"/>
      <c s="116" r="AM15"/>
      <c s="116" r="AN15"/>
      <c s="116" r="AO15"/>
      <c s="116" r="AP15"/>
      <c s="116" r="AQ15"/>
      <c s="116" r="AR15"/>
      <c s="116" r="AS15"/>
      <c s="116" r="AT15"/>
      <c s="116" r="AU15"/>
      <c s="116" r="AV15"/>
      <c s="116" r="AW15"/>
      <c s="116" r="AX15"/>
      <c s="116" r="AY15"/>
      <c s="116" r="AZ15"/>
      <c s="116" r="BA15"/>
      <c s="116" r="BB15"/>
      <c s="116" r="BC15"/>
      <c s="116" r="BD15"/>
      <c s="116" r="BE15"/>
      <c s="116" r="BF15"/>
      <c s="116" r="BG15"/>
    </row>
    <row r="16">
      <c t="s" s="141" r="A16">
        <v>100</v>
      </c>
      <c t="s" s="8" r="B16">
        <v>153</v>
      </c>
      <c t="s" s="78" r="C16">
        <v>154</v>
      </c>
      <c s="146" r="D16">
        <v>1164</v>
      </c>
      <c s="93" r="E16">
        <v>521</v>
      </c>
      <c s="93" r="F16">
        <v>2112</v>
      </c>
      <c s="93" r="G16">
        <v>523</v>
      </c>
      <c s="93" r="H16">
        <v>765</v>
      </c>
      <c s="93" r="I16"/>
      <c s="93" r="J16"/>
      <c s="35" r="K16"/>
      <c s="35" r="L16"/>
      <c s="24" r="M16"/>
      <c s="47" r="N16"/>
      <c s="47" r="O16"/>
      <c s="116" r="P16"/>
      <c s="116" r="Q16"/>
      <c s="47" r="R16"/>
      <c s="47" r="S16"/>
      <c s="116" r="T16"/>
      <c s="116" r="U16"/>
      <c s="47" r="V16"/>
      <c s="47" r="W16"/>
      <c s="116" r="X16"/>
      <c s="116" r="Y16"/>
      <c s="116" r="Z16"/>
      <c s="116" r="AA16"/>
      <c s="116" r="AB16"/>
      <c s="116" r="AC16"/>
      <c s="116" r="AD16"/>
      <c s="116" r="AE16"/>
      <c s="116" r="AF16"/>
      <c s="116" r="AG16"/>
      <c s="116" r="AH16"/>
      <c s="116" r="AI16"/>
      <c s="116" r="AJ16"/>
      <c s="116" r="AK16"/>
      <c s="116" r="AL16"/>
      <c s="116" r="AM16"/>
      <c s="116" r="AN16"/>
      <c s="116" r="AO16"/>
      <c s="116" r="AP16"/>
      <c s="116" r="AQ16"/>
      <c s="116" r="AR16"/>
      <c s="116" r="AS16"/>
      <c s="116" r="AT16"/>
      <c s="116" r="AU16"/>
      <c s="116" r="AV16"/>
      <c s="116" r="AW16"/>
      <c s="116" r="AX16"/>
      <c s="116" r="AY16"/>
      <c s="116" r="AZ16"/>
      <c s="116" r="BA16"/>
      <c s="116" r="BB16"/>
      <c s="116" r="BC16"/>
      <c s="116" r="BD16"/>
      <c s="116" r="BE16"/>
      <c s="116" r="BF16"/>
      <c s="116" r="BG16"/>
    </row>
    <row r="17">
      <c s="104" r="A17"/>
      <c s="8" r="B17"/>
      <c t="s" s="78" r="C17">
        <v>85</v>
      </c>
      <c s="42" r="D17">
        <f>D16/D70</f>
        <v>0.208546089760817</v>
      </c>
      <c s="82" r="E17">
        <f>E16/E70</f>
        <v>0.135465418616745</v>
      </c>
      <c s="82" r="F17"/>
      <c s="82" r="G17"/>
      <c s="82" r="H17"/>
      <c s="82" r="I17"/>
      <c s="82" r="J17"/>
      <c s="116" r="K17"/>
      <c s="116" r="L17"/>
      <c s="2" r="M17">
        <f>AVERAGE(D17:J17)</f>
        <v>0.172005754188781</v>
      </c>
      <c s="116" r="N17"/>
      <c s="116" r="O17"/>
      <c s="116" r="P17"/>
      <c s="116" r="Q17"/>
      <c s="116" r="R17"/>
      <c s="116" r="S17"/>
      <c s="116" r="T17"/>
      <c s="116" r="U17"/>
      <c s="116" r="V17"/>
      <c s="116" r="W17"/>
      <c s="116" r="X17"/>
      <c s="116" r="Y17"/>
      <c s="116" r="Z17"/>
      <c s="116" r="AA17"/>
      <c s="116" r="AB17"/>
      <c s="116" r="AC17"/>
      <c s="116" r="AD17"/>
      <c s="116" r="AE17"/>
      <c s="116" r="AF17"/>
      <c s="116" r="AG17"/>
      <c s="116" r="AH17"/>
      <c s="116" r="AI17"/>
      <c s="116" r="AJ17"/>
      <c s="116" r="AK17"/>
      <c s="116" r="AL17"/>
      <c s="116" r="AM17"/>
      <c s="116" r="AN17"/>
      <c s="116" r="AO17"/>
      <c s="116" r="AP17"/>
      <c s="116" r="AQ17"/>
      <c s="116" r="AR17"/>
      <c s="116" r="AS17"/>
      <c s="116" r="AT17"/>
      <c s="116" r="AU17"/>
      <c s="116" r="AV17"/>
      <c s="116" r="AW17"/>
      <c s="116" r="AX17"/>
      <c s="116" r="AY17"/>
      <c s="116" r="AZ17"/>
      <c s="116" r="BA17"/>
      <c s="116" r="BB17"/>
      <c s="116" r="BC17"/>
      <c s="116" r="BD17"/>
      <c s="116" r="BE17"/>
      <c s="116" r="BF17"/>
      <c s="116" r="BG17"/>
    </row>
    <row r="18">
      <c s="104" r="A18"/>
      <c t="s" s="8" r="B18">
        <v>155</v>
      </c>
      <c t="s" s="78" r="C18">
        <v>154</v>
      </c>
      <c s="63" r="D18">
        <v>846</v>
      </c>
      <c s="86" r="E18">
        <v>582</v>
      </c>
      <c s="86" r="F18">
        <v>2133.5</v>
      </c>
      <c s="86" r="G18">
        <v>1580.75</v>
      </c>
      <c s="40" r="H18">
        <v>1433</v>
      </c>
      <c s="40" r="I18">
        <v>299.5</v>
      </c>
      <c s="40" r="J18"/>
      <c s="116" r="K18"/>
      <c s="116" r="L18"/>
      <c s="116" r="M18">
        <f>SUM(D18:J18)</f>
        <v>6874.75</v>
      </c>
      <c s="116" r="N18"/>
      <c s="116" r="O18"/>
      <c s="116" r="P18"/>
      <c s="116" r="Q18"/>
      <c s="116" r="R18"/>
      <c s="116" r="S18"/>
      <c s="116" r="T18"/>
      <c s="116" r="U18"/>
      <c s="116" r="V18"/>
      <c s="116" r="W18"/>
      <c s="116" r="X18"/>
      <c s="116" r="Y18"/>
      <c s="116" r="Z18"/>
      <c s="116" r="AA18"/>
      <c s="116" r="AB18"/>
      <c s="116" r="AC18"/>
      <c s="116" r="AD18"/>
      <c s="116" r="AE18"/>
      <c s="116" r="AF18"/>
      <c s="116" r="AG18"/>
      <c s="116" r="AH18"/>
      <c s="116" r="AI18"/>
      <c s="116" r="AJ18"/>
      <c s="116" r="AK18"/>
      <c s="116" r="AL18"/>
      <c s="116" r="AM18"/>
      <c s="116" r="AN18"/>
      <c s="116" r="AO18"/>
      <c s="116" r="AP18"/>
      <c s="116" r="AQ18"/>
      <c s="116" r="AR18"/>
      <c s="116" r="AS18"/>
      <c s="116" r="AT18"/>
      <c s="116" r="AU18"/>
      <c s="116" r="AV18"/>
      <c s="116" r="AW18"/>
      <c s="116" r="AX18"/>
      <c s="116" r="AY18"/>
      <c s="116" r="AZ18"/>
      <c s="116" r="BA18"/>
      <c s="116" r="BB18"/>
      <c s="116" r="BC18"/>
      <c s="116" r="BD18"/>
      <c s="116" r="BE18"/>
      <c s="116" r="BF18"/>
      <c s="116" r="BG18"/>
    </row>
    <row r="19">
      <c s="104" r="A19"/>
      <c s="8" r="B19"/>
      <c t="s" s="78" r="C19">
        <v>85</v>
      </c>
      <c s="42" r="D19">
        <f>D18/D71</f>
        <v>0.146013117017604</v>
      </c>
      <c s="82" r="E19">
        <f>E18/E71</f>
        <v>0.125541965961302</v>
      </c>
      <c s="82" r="F19">
        <f>F18/F71</f>
        <v>0.211635750421585</v>
      </c>
      <c s="82" r="G19">
        <f>G18/G71</f>
        <v>0.229160626268484</v>
      </c>
      <c s="82" r="H19">
        <f>H18/H71</f>
        <v>0.176816440350672</v>
      </c>
      <c s="82" r="I19">
        <f>I18/I71</f>
        <v>0.123454245671888</v>
      </c>
      <c s="82" r="J19"/>
      <c s="116" r="K19"/>
      <c s="116" r="L19"/>
      <c s="2" r="M19">
        <f>M18/M71</f>
        <v>0.181203684301392</v>
      </c>
      <c s="116" r="N19"/>
      <c s="116" r="O19"/>
      <c s="116" r="P19"/>
      <c s="116" r="Q19"/>
      <c s="116" r="R19"/>
      <c s="116" r="S19"/>
      <c s="116" r="T19"/>
      <c s="116" r="U19"/>
      <c s="116" r="V19"/>
      <c s="116" r="W19"/>
      <c s="116" r="X19"/>
      <c s="116" r="Y19"/>
      <c s="116" r="Z19"/>
      <c s="116" r="AA19"/>
      <c s="116" r="AB19"/>
      <c s="116" r="AC19"/>
      <c s="116" r="AD19"/>
      <c s="116" r="AE19"/>
      <c s="116" r="AF19"/>
      <c s="116" r="AG19"/>
      <c s="116" r="AH19"/>
      <c s="116" r="AI19"/>
      <c s="116" r="AJ19"/>
      <c s="116" r="AK19"/>
      <c s="116" r="AL19"/>
      <c s="116" r="AM19"/>
      <c s="116" r="AN19"/>
      <c s="116" r="AO19"/>
      <c s="116" r="AP19"/>
      <c s="116" r="AQ19"/>
      <c s="116" r="AR19"/>
      <c s="116" r="AS19"/>
      <c s="116" r="AT19"/>
      <c s="116" r="AU19"/>
      <c s="116" r="AV19"/>
      <c s="116" r="AW19"/>
      <c s="116" r="AX19"/>
      <c s="116" r="AY19"/>
      <c s="116" r="AZ19"/>
      <c s="116" r="BA19"/>
      <c s="116" r="BB19"/>
      <c s="116" r="BC19"/>
      <c s="116" r="BD19"/>
      <c s="116" r="BE19"/>
      <c s="116" r="BF19"/>
      <c s="116" r="BG19"/>
    </row>
    <row r="20">
      <c s="104" r="A20"/>
      <c t="s" s="8" r="B20">
        <v>156</v>
      </c>
      <c t="s" s="78" r="C20">
        <v>154</v>
      </c>
      <c s="118" r="D20">
        <f>D18-D16</f>
        <v>-318</v>
      </c>
      <c s="40" r="E20">
        <f>E18-E16</f>
        <v>61</v>
      </c>
      <c s="40" r="F20">
        <f>F18-F16</f>
        <v>21.5</v>
      </c>
      <c s="40" r="G20">
        <f>G18-G16</f>
        <v>1057.75</v>
      </c>
      <c s="40" r="H20">
        <f>H18-H16</f>
        <v>668</v>
      </c>
      <c s="40" r="I20">
        <f>I18-I16</f>
        <v>299.5</v>
      </c>
      <c s="86" r="J20"/>
      <c s="116" r="K20"/>
      <c s="116" r="L20"/>
      <c s="116" r="M20"/>
      <c s="116" r="N20"/>
      <c s="116" r="O20"/>
      <c s="116" r="P20"/>
      <c s="116" r="Q20"/>
      <c s="116" r="R20"/>
      <c s="116" r="S20"/>
      <c s="116" r="T20"/>
      <c s="116" r="U20"/>
      <c s="116" r="V20"/>
      <c s="116" r="W20"/>
      <c s="116" r="X20"/>
      <c s="116" r="Y20"/>
      <c s="116" r="Z20"/>
      <c s="116" r="AA20"/>
      <c s="116" r="AB20"/>
      <c s="116" r="AC20"/>
      <c s="116" r="AD20"/>
      <c s="116" r="AE20"/>
      <c s="116" r="AF20"/>
      <c s="116" r="AG20"/>
      <c s="116" r="AH20"/>
      <c s="116" r="AI20"/>
      <c s="116" r="AJ20"/>
      <c s="116" r="AK20"/>
      <c s="116" r="AL20"/>
      <c s="116" r="AM20"/>
      <c s="116" r="AN20"/>
      <c s="116" r="AO20"/>
      <c s="116" r="AP20"/>
      <c s="116" r="AQ20"/>
      <c s="116" r="AR20"/>
      <c s="116" r="AS20"/>
      <c s="116" r="AT20"/>
      <c s="116" r="AU20"/>
      <c s="116" r="AV20"/>
      <c s="116" r="AW20"/>
      <c s="116" r="AX20"/>
      <c s="116" r="AY20"/>
      <c s="116" r="AZ20"/>
      <c s="116" r="BA20"/>
      <c s="116" r="BB20"/>
      <c s="116" r="BC20"/>
      <c s="116" r="BD20"/>
      <c s="116" r="BE20"/>
      <c s="116" r="BF20"/>
      <c s="116" r="BG20"/>
    </row>
    <row r="21">
      <c s="104" r="A21"/>
      <c s="8" r="B21"/>
      <c t="s" s="78" r="C21">
        <v>85</v>
      </c>
      <c s="114" r="D21">
        <f>IF((D16=0),"!",(D18/D16))</f>
        <v>0.72680412371134</v>
      </c>
      <c s="64" r="E21">
        <f>IF((E16=0),"!",(E18/E16))</f>
        <v>1.11708253358925</v>
      </c>
      <c s="64" r="F21">
        <f>IF((F16=0),"!",(F18/F16))</f>
        <v>1.01017992424242</v>
      </c>
      <c s="64" r="G21">
        <f>IF((G16=0),"!",(G18/G16))</f>
        <v>3.02246653919694</v>
      </c>
      <c s="64" r="H21">
        <f>IF((H16=0),"!",(H18/H16))</f>
        <v>1.87320261437908</v>
      </c>
      <c t="str" s="64" r="I21">
        <f>IF((I16=0),"!",(I18/I16))</f>
        <v>!</v>
      </c>
      <c t="str" s="64" r="J21">
        <f>IF((J16=0),"!",(J18/J16))</f>
        <v>!</v>
      </c>
      <c t="str" s="64" r="K21">
        <f>IF((K16=0),"!",(K18/K16))</f>
        <v>!</v>
      </c>
      <c t="str" s="64" r="L21">
        <f>IF((L16=0),"!",(L18/L16))</f>
        <v>!</v>
      </c>
      <c s="3" r="M21">
        <f>AVERAGE(D21:J21)</f>
        <v>1.54994714702381</v>
      </c>
      <c s="12" r="N21"/>
      <c s="12" r="O21"/>
      <c s="12" r="P21"/>
      <c s="12" r="Q21"/>
      <c s="12" r="R21"/>
      <c s="12" r="S21"/>
      <c s="12" r="T21"/>
      <c s="12" r="U21"/>
      <c s="12" r="V21"/>
      <c s="12" r="W21"/>
      <c s="12" r="X21"/>
      <c s="12" r="Y21"/>
      <c s="12" r="Z21"/>
      <c s="116" r="AA21"/>
      <c s="116" r="AB21"/>
      <c s="116" r="AC21"/>
      <c s="116" r="AD21"/>
      <c s="116" r="AE21"/>
      <c s="116" r="AF21"/>
      <c s="116" r="AG21"/>
      <c s="116" r="AH21"/>
      <c s="116" r="AI21"/>
      <c s="116" r="AJ21"/>
      <c s="116" r="AK21"/>
      <c s="116" r="AL21"/>
      <c s="116" r="AM21"/>
      <c s="116" r="AN21"/>
      <c s="116" r="AO21"/>
      <c s="116" r="AP21"/>
      <c s="116" r="AQ21"/>
      <c s="116" r="AR21"/>
      <c s="116" r="AS21"/>
      <c s="116" r="AT21"/>
      <c s="116" r="AU21"/>
      <c s="116" r="AV21"/>
      <c s="116" r="AW21"/>
      <c s="116" r="AX21"/>
      <c s="116" r="AY21"/>
      <c s="116" r="AZ21"/>
      <c s="116" r="BA21"/>
      <c s="116" r="BB21"/>
      <c s="116" r="BC21"/>
      <c s="116" r="BD21"/>
      <c s="116" r="BE21"/>
      <c s="116" r="BF21"/>
      <c s="116" r="BG21"/>
    </row>
    <row r="22">
      <c s="62" r="A22"/>
      <c t="s" s="8" r="B22">
        <v>157</v>
      </c>
      <c t="s" s="78" r="C22">
        <v>85</v>
      </c>
      <c s="44" r="D22">
        <f>IF((D18=0), "!",( D18/SUM(D$25,D$31)))</f>
        <v>0.301867941695955</v>
      </c>
      <c s="44" r="E22">
        <f>IF((E18=0), "!",( E18/SUM(E$25,E$31)))</f>
        <v>0.264425261244889</v>
      </c>
      <c s="44" r="F22">
        <f>IF((F18=0), "!",( F18/SUM(F$25,F$31)))</f>
        <v>0.42985946708306</v>
      </c>
      <c s="44" r="G22">
        <f>IF((G18=0), "!",( G18/SUM(G$25,G$31)))</f>
        <v>0.548110263522885</v>
      </c>
      <c s="44" r="H22">
        <f>IF((H18=0), "!",( H18/SUM(H$25,H$31)))</f>
        <v>0.416666666666667</v>
      </c>
      <c s="44" r="I22">
        <f>IF((I18=0), "!",( I18/SUM(I$25,I$31)))</f>
        <v>0.21620646092763</v>
      </c>
      <c t="str" s="44" r="J22">
        <f>IF((J18=0), "!",( J18/SUM(J$25,J$31)))</f>
        <v>!</v>
      </c>
      <c t="str" s="44" r="K22">
        <f>IF((K18=0), "!",( K18/SUM(K$25,K$31)))</f>
        <v>!</v>
      </c>
      <c t="str" s="44" r="L22">
        <f>IF((L18=0), "!",( L18/SUM(L$25,L$31)))</f>
        <v>!</v>
      </c>
      <c s="29" r="M22">
        <f>AVERAGE(D22:I22)</f>
        <v>0.362856010190181</v>
      </c>
      <c s="23" r="N22"/>
      <c s="12" r="O22"/>
      <c s="12" r="P22"/>
      <c s="12" r="Q22"/>
      <c s="12" r="R22"/>
      <c s="12" r="S22"/>
      <c s="12" r="T22"/>
      <c s="12" r="U22"/>
      <c s="12" r="V22"/>
      <c s="12" r="W22"/>
      <c s="12" r="X22"/>
      <c s="12" r="Y22"/>
      <c s="12" r="Z22"/>
      <c s="12" r="AA22"/>
      <c s="12" r="AB22"/>
      <c s="116" r="AC22"/>
      <c s="47" r="AD22"/>
      <c s="116" r="AE22"/>
      <c s="116" r="AF22"/>
      <c s="116" r="AG22"/>
      <c s="116" r="AH22"/>
      <c s="116" r="AI22"/>
      <c s="116" r="AJ22"/>
      <c s="116" r="AK22"/>
      <c s="116" r="AL22"/>
      <c s="116" r="AM22"/>
      <c s="116" r="AN22"/>
      <c s="116" r="AO22"/>
      <c s="116" r="AP22"/>
      <c s="116" r="AQ22"/>
      <c s="116" r="AR22"/>
      <c s="116" r="AS22"/>
      <c s="116" r="AT22"/>
      <c s="116" r="AU22"/>
      <c s="116" r="AV22"/>
      <c s="116" r="AW22"/>
      <c s="116" r="AX22"/>
      <c s="116" r="AY22"/>
      <c s="116" r="AZ22"/>
      <c s="116" r="BA22"/>
      <c s="116" r="BB22"/>
      <c s="116" r="BC22"/>
      <c s="116" r="BD22"/>
      <c s="116" r="BE22"/>
      <c s="116" r="BF22"/>
      <c s="116" r="BG22"/>
    </row>
    <row r="23">
      <c t="s" s="72" r="A23">
        <v>159</v>
      </c>
      <c t="s" s="8" r="B23">
        <v>153</v>
      </c>
      <c t="s" s="78" r="C23">
        <v>154</v>
      </c>
      <c s="146" r="D23">
        <v>958.5</v>
      </c>
      <c s="93" r="E23">
        <v>1504</v>
      </c>
      <c s="93" r="F23">
        <v>1021</v>
      </c>
      <c s="93" r="G23">
        <v>709</v>
      </c>
      <c s="93" r="H23">
        <v>2137</v>
      </c>
      <c s="93" r="I23">
        <v>1016</v>
      </c>
      <c s="93" r="J23"/>
      <c s="35" r="K23"/>
      <c s="35" r="L23"/>
      <c s="24" r="M23"/>
      <c s="116" r="N23"/>
      <c s="116" r="O23"/>
      <c s="116" r="P23"/>
      <c s="116" r="Q23"/>
      <c s="116" r="R23"/>
      <c s="116" r="S23"/>
      <c s="116" r="T23"/>
      <c s="116" r="U23"/>
      <c s="116" r="V23"/>
      <c s="116" r="W23"/>
      <c s="116" r="X23"/>
      <c s="116" r="Y23"/>
      <c s="116" r="Z23"/>
      <c s="116" r="AA23"/>
      <c s="116" r="AB23"/>
      <c s="116" r="AC23"/>
      <c s="116" r="AD23"/>
      <c s="116" r="AE23"/>
      <c s="116" r="AF23"/>
      <c s="116" r="AG23"/>
      <c s="116" r="AH23"/>
      <c s="116" r="AI23"/>
      <c s="116" r="AJ23"/>
      <c s="116" r="AK23"/>
      <c s="116" r="AL23"/>
      <c s="116" r="AM23"/>
      <c s="116" r="AN23"/>
      <c s="116" r="AO23"/>
      <c s="116" r="AP23"/>
      <c s="116" r="AQ23"/>
      <c s="116" r="AR23"/>
      <c s="116" r="AS23"/>
      <c s="116" r="AT23"/>
      <c s="116" r="AU23"/>
      <c s="116" r="AV23"/>
      <c s="116" r="AW23"/>
      <c s="116" r="AX23"/>
      <c s="116" r="AY23"/>
      <c s="116" r="AZ23"/>
      <c s="116" r="BA23"/>
      <c s="116" r="BB23"/>
      <c s="116" r="BC23"/>
      <c s="116" r="BD23"/>
      <c s="116" r="BE23"/>
      <c s="116" r="BF23"/>
      <c s="116" r="BG23"/>
    </row>
    <row r="24">
      <c s="104" r="A24"/>
      <c s="8" r="B24"/>
      <c t="s" s="78" r="C24">
        <v>85</v>
      </c>
      <c s="42" r="D24">
        <f>D23/D70</f>
        <v>0.171728030099436</v>
      </c>
      <c s="82" r="E24">
        <f>E23/E70</f>
        <v>0.391055642225689</v>
      </c>
      <c s="82" r="F24">
        <f>F23/F70</f>
        <v>0.172670387282259</v>
      </c>
      <c s="82" r="G24">
        <f>G23/G70</f>
        <v>0.256605139341296</v>
      </c>
      <c s="82" r="H24">
        <f>H23/H70</f>
        <v>0.411119661408234</v>
      </c>
      <c s="82" r="I24">
        <f>I23/I70</f>
        <v>1</v>
      </c>
      <c s="82" r="J24"/>
      <c s="116" r="K24"/>
      <c s="116" r="L24"/>
      <c s="2" r="M24">
        <f>AVERAGE(D24:J24)</f>
        <v>0.400529810059486</v>
      </c>
      <c s="116" r="N24"/>
      <c s="116" r="O24"/>
      <c s="116" r="P24"/>
      <c s="116" r="Q24"/>
      <c s="116" r="R24"/>
      <c s="116" r="S24"/>
      <c s="116" r="T24"/>
      <c s="116" r="U24"/>
      <c s="116" r="V24"/>
      <c s="116" r="W24"/>
      <c s="116" r="X24"/>
      <c s="116" r="Y24"/>
      <c s="116" r="Z24"/>
      <c s="116" r="AA24"/>
      <c s="116" r="AB24"/>
      <c s="116" r="AC24"/>
      <c s="116" r="AD24"/>
      <c s="116" r="AE24"/>
      <c s="116" r="AF24"/>
      <c s="116" r="AG24"/>
      <c s="116" r="AH24"/>
      <c s="116" r="AI24"/>
      <c s="116" r="AJ24"/>
      <c s="116" r="AK24"/>
      <c s="116" r="AL24"/>
      <c s="116" r="AM24"/>
      <c s="116" r="AN24"/>
      <c s="116" r="AO24"/>
      <c s="116" r="AP24"/>
      <c s="116" r="AQ24"/>
      <c s="116" r="AR24"/>
      <c s="116" r="AS24"/>
      <c s="116" r="AT24"/>
      <c s="116" r="AU24"/>
      <c s="116" r="AV24"/>
      <c s="116" r="AW24"/>
      <c s="116" r="AX24"/>
      <c s="116" r="AY24"/>
      <c s="116" r="AZ24"/>
      <c s="116" r="BA24"/>
      <c s="116" r="BB24"/>
      <c s="116" r="BC24"/>
      <c s="116" r="BD24"/>
      <c s="116" r="BE24"/>
      <c s="116" r="BF24"/>
      <c s="116" r="BG24"/>
    </row>
    <row r="25">
      <c s="104" r="A25"/>
      <c t="s" s="8" r="B25">
        <v>155</v>
      </c>
      <c t="s" s="78" r="C25">
        <v>154</v>
      </c>
      <c s="63" r="D25">
        <v>1222.45</v>
      </c>
      <c s="86" r="E25">
        <v>1351.5</v>
      </c>
      <c s="86" r="F25">
        <v>1326</v>
      </c>
      <c s="86" r="G25">
        <v>1332.5</v>
      </c>
      <c s="40" r="H25">
        <v>2428.2</v>
      </c>
      <c s="40" r="I25">
        <v>1014.75</v>
      </c>
      <c s="40" r="J25"/>
      <c s="116" r="K25"/>
      <c s="116" r="L25"/>
      <c s="116" r="M25">
        <f>SUM(D25:J25)</f>
        <v>8675.4</v>
      </c>
      <c s="116" r="N25"/>
      <c s="116" r="O25"/>
      <c s="116" r="P25"/>
      <c s="116" r="Q25"/>
      <c s="116" r="R25"/>
      <c s="116" r="S25"/>
      <c s="116" r="T25"/>
      <c s="116" r="U25"/>
      <c s="116" r="V25"/>
      <c s="116" r="W25"/>
      <c s="116" r="X25"/>
      <c s="116" r="Y25"/>
      <c s="116" r="Z25"/>
      <c s="116" r="AA25"/>
      <c s="116" r="AB25"/>
      <c s="116" r="AC25"/>
      <c s="116" r="AD25"/>
      <c s="116" r="AE25"/>
      <c s="116" r="AF25"/>
      <c s="116" r="AG25"/>
      <c s="116" r="AH25"/>
      <c s="116" r="AI25"/>
      <c s="116" r="AJ25"/>
      <c s="116" r="AK25"/>
      <c s="116" r="AL25"/>
      <c s="116" r="AM25"/>
      <c s="116" r="AN25"/>
      <c s="116" r="AO25"/>
      <c s="116" r="AP25"/>
      <c s="116" r="AQ25"/>
      <c s="116" r="AR25"/>
      <c s="116" r="AS25"/>
      <c s="116" r="AT25"/>
      <c s="116" r="AU25"/>
      <c s="116" r="AV25"/>
      <c s="116" r="AW25"/>
      <c s="116" r="AX25"/>
      <c s="116" r="AY25"/>
      <c s="116" r="AZ25"/>
      <c s="116" r="BA25"/>
      <c s="116" r="BB25"/>
      <c s="116" r="BC25"/>
      <c s="116" r="BD25"/>
      <c s="116" r="BE25"/>
      <c s="116" r="BF25"/>
      <c s="116" r="BG25"/>
    </row>
    <row r="26">
      <c s="104" r="A26"/>
      <c s="8" r="B26"/>
      <c t="s" s="78" r="C26">
        <v>85</v>
      </c>
      <c s="42" r="D26">
        <f>D25/D71</f>
        <v>0.2109855022437</v>
      </c>
      <c s="82" r="E26">
        <f>E25/E71</f>
        <v>0.291529152915292</v>
      </c>
      <c s="82" r="F26">
        <f>F25/F71</f>
        <v>0.131534569983137</v>
      </c>
      <c s="82" r="G26">
        <f>G25/G71</f>
        <v>0.193171933893882</v>
      </c>
      <c s="82" r="H26">
        <f>H25/H71</f>
        <v>0.29961317547767</v>
      </c>
      <c s="82" r="I26">
        <f>I25/I71</f>
        <v>0.418281121187139</v>
      </c>
      <c s="82" r="J26"/>
      <c s="116" r="K26"/>
      <c s="116" r="L26"/>
      <c s="2" r="M26">
        <f>M25/M71</f>
        <v>0.228664961313254</v>
      </c>
      <c s="116" r="N26"/>
      <c s="116" r="O26"/>
      <c s="116" r="P26"/>
      <c s="116" r="Q26"/>
      <c s="116" r="R26"/>
      <c s="116" r="S26"/>
      <c s="116" r="T26"/>
      <c s="116" r="U26"/>
      <c s="116" r="V26"/>
      <c s="116" r="W26"/>
      <c s="116" r="X26"/>
      <c s="116" r="Y26"/>
      <c s="116" r="Z26"/>
      <c s="116" r="AA26"/>
      <c s="116" r="AB26"/>
      <c s="116" r="AC26"/>
      <c s="116" r="AD26"/>
      <c s="116" r="AE26"/>
      <c s="116" r="AF26"/>
      <c s="116" r="AG26"/>
      <c s="116" r="AH26"/>
      <c s="116" r="AI26"/>
      <c s="116" r="AJ26"/>
      <c s="116" r="AK26"/>
      <c s="116" r="AL26"/>
      <c s="116" r="AM26"/>
      <c s="116" r="AN26"/>
      <c s="116" r="AO26"/>
      <c s="116" r="AP26"/>
      <c s="116" r="AQ26"/>
      <c s="116" r="AR26"/>
      <c s="116" r="AS26"/>
      <c s="116" r="AT26"/>
      <c s="116" r="AU26"/>
      <c s="116" r="AV26"/>
      <c s="116" r="AW26"/>
      <c s="116" r="AX26"/>
      <c s="116" r="AY26"/>
      <c s="116" r="AZ26"/>
      <c s="116" r="BA26"/>
      <c s="116" r="BB26"/>
      <c s="116" r="BC26"/>
      <c s="116" r="BD26"/>
      <c s="116" r="BE26"/>
      <c s="116" r="BF26"/>
      <c s="116" r="BG26"/>
    </row>
    <row r="27">
      <c s="104" r="A27"/>
      <c t="s" s="8" r="B27">
        <v>156</v>
      </c>
      <c t="s" s="78" r="C27">
        <v>154</v>
      </c>
      <c s="118" r="D27">
        <f>D25-D23</f>
        <v>263.95</v>
      </c>
      <c s="40" r="E27">
        <f>E25-E23</f>
        <v>-152.5</v>
      </c>
      <c s="40" r="F27">
        <f>F25-F23</f>
        <v>305</v>
      </c>
      <c s="40" r="G27">
        <f>G25-G23</f>
        <v>623.5</v>
      </c>
      <c s="40" r="H27">
        <f>H25-H23</f>
        <v>291.2</v>
      </c>
      <c s="40" r="I27">
        <f>I25-I23</f>
        <v>-1.25</v>
      </c>
      <c s="86" r="J27"/>
      <c s="116" r="K27"/>
      <c s="116" r="L27"/>
      <c s="116" r="M27"/>
      <c s="116" r="N27"/>
      <c s="116" r="O27"/>
      <c s="116" r="P27"/>
      <c s="116" r="Q27"/>
      <c s="116" r="R27"/>
      <c s="116" r="S27"/>
      <c s="116" r="T27"/>
      <c s="116" r="U27"/>
      <c s="116" r="V27"/>
      <c s="116" r="W27"/>
      <c s="116" r="X27"/>
      <c s="116" r="Y27"/>
      <c s="116" r="Z27"/>
      <c s="116" r="AA27"/>
      <c s="116" r="AB27"/>
      <c s="116" r="AC27"/>
      <c s="116" r="AD27"/>
      <c s="116" r="AE27"/>
      <c s="116" r="AF27"/>
      <c s="116" r="AG27"/>
      <c s="116" r="AH27"/>
      <c s="116" r="AI27"/>
      <c s="116" r="AJ27"/>
      <c s="116" r="AK27"/>
      <c s="116" r="AL27"/>
      <c s="116" r="AM27"/>
      <c s="116" r="AN27"/>
      <c s="116" r="AO27"/>
      <c s="116" r="AP27"/>
      <c s="116" r="AQ27"/>
      <c s="116" r="AR27"/>
      <c s="116" r="AS27"/>
      <c s="116" r="AT27"/>
      <c s="116" r="AU27"/>
      <c s="116" r="AV27"/>
      <c s="116" r="AW27"/>
      <c s="116" r="AX27"/>
      <c s="116" r="AY27"/>
      <c s="116" r="AZ27"/>
      <c s="116" r="BA27"/>
      <c s="116" r="BB27"/>
      <c s="116" r="BC27"/>
      <c s="116" r="BD27"/>
      <c s="116" r="BE27"/>
      <c s="116" r="BF27"/>
      <c s="116" r="BG27"/>
    </row>
    <row r="28">
      <c s="62" r="A28"/>
      <c s="8" r="B28"/>
      <c t="s" s="78" r="C28">
        <v>85</v>
      </c>
      <c s="23" r="D28">
        <f>IF((D23=0),"!",(D25/D23))</f>
        <v>1.2753781950965</v>
      </c>
      <c s="12" r="E28">
        <f>IF((E23=0),"!",(E25/E23))</f>
        <v>0.898603723404255</v>
      </c>
      <c s="12" r="F28">
        <f>IF((F23=0),"!",(F25/F23))</f>
        <v>1.29872673849167</v>
      </c>
      <c s="12" r="G28">
        <f>IF((G23=0),"!",(G25/G23))</f>
        <v>1.87940761636107</v>
      </c>
      <c s="12" r="H28">
        <f>IF((H23=0),"!",(H25/H23))</f>
        <v>1.13626579316799</v>
      </c>
      <c s="12" r="I28">
        <f>IF((I23=0),"!",(I25/I23))</f>
        <v>0.99876968503937</v>
      </c>
      <c t="str" s="12" r="J28">
        <f>IF((J23=0),"!",(J25/J23))</f>
        <v>!</v>
      </c>
      <c t="str" s="12" r="K28">
        <f>IF((K23=0),"!",(K25/K23))</f>
        <v>!</v>
      </c>
      <c t="str" s="12" r="L28">
        <f>IF((L23=0),"!",(L25/L23))</f>
        <v>!</v>
      </c>
      <c s="2" r="M28">
        <f>AVERAGE(D28:J28)</f>
        <v>1.24785862526015</v>
      </c>
      <c s="12" r="N28"/>
      <c s="12" r="O28"/>
      <c s="12" r="P28"/>
      <c s="12" r="Q28"/>
      <c s="12" r="R28"/>
      <c s="12" r="S28"/>
      <c s="12" r="T28"/>
      <c s="12" r="U28"/>
      <c s="12" r="V28"/>
      <c s="12" r="W28"/>
      <c s="12" r="X28"/>
      <c s="12" r="Y28"/>
      <c s="12" r="Z28"/>
      <c s="116" r="AA28"/>
      <c s="116" r="AB28"/>
      <c s="116" r="AC28"/>
      <c s="116" r="AD28"/>
      <c s="116" r="AE28"/>
      <c s="116" r="AF28"/>
      <c s="116" r="AG28"/>
      <c s="116" r="AH28"/>
      <c s="116" r="AI28"/>
      <c s="116" r="AJ28"/>
      <c s="116" r="AK28"/>
      <c s="116" r="AL28"/>
      <c s="116" r="AM28"/>
      <c s="116" r="AN28"/>
      <c s="116" r="AO28"/>
      <c s="116" r="AP28"/>
      <c s="116" r="AQ28"/>
      <c s="116" r="AR28"/>
      <c s="116" r="AS28"/>
      <c s="116" r="AT28"/>
      <c s="116" r="AU28"/>
      <c s="116" r="AV28"/>
      <c s="116" r="AW28"/>
      <c s="116" r="AX28"/>
      <c s="116" r="AY28"/>
      <c s="116" r="AZ28"/>
      <c s="116" r="BA28"/>
      <c s="116" r="BB28"/>
      <c s="116" r="BC28"/>
      <c s="116" r="BD28"/>
      <c s="116" r="BE28"/>
      <c s="116" r="BF28"/>
      <c s="116" r="BG28"/>
    </row>
    <row r="29">
      <c t="s" s="72" r="A29">
        <v>160</v>
      </c>
      <c t="s" s="8" r="B29">
        <v>153</v>
      </c>
      <c t="s" s="78" r="C29">
        <v>154</v>
      </c>
      <c s="118" r="D29">
        <v>1328</v>
      </c>
      <c s="86" r="E29">
        <v>982</v>
      </c>
      <c s="86" r="F29">
        <v>3764</v>
      </c>
      <c s="86" r="G29">
        <v>0</v>
      </c>
      <c s="86" r="H29">
        <v>996</v>
      </c>
      <c s="86" r="I29">
        <v>462</v>
      </c>
      <c s="86" r="J29"/>
      <c s="47" r="K29"/>
      <c s="47" r="L29"/>
      <c s="116" r="M29"/>
      <c s="116" r="N29"/>
      <c s="116" r="O29"/>
      <c s="116" r="P29"/>
      <c s="116" r="Q29"/>
      <c s="116" r="R29"/>
      <c s="116" r="S29"/>
      <c s="116" r="T29"/>
      <c s="116" r="U29"/>
      <c s="116" r="V29"/>
      <c s="116" r="W29"/>
      <c s="116" r="X29"/>
      <c s="116" r="Y29"/>
      <c s="116" r="Z29"/>
      <c s="116" r="AA29"/>
      <c s="116" r="AB29"/>
      <c s="116" r="AC29"/>
      <c s="116" r="AD29"/>
      <c s="116" r="AE29"/>
      <c s="116" r="AF29"/>
      <c s="116" r="AG29"/>
      <c s="116" r="AH29"/>
      <c s="116" r="AI29"/>
      <c s="116" r="AJ29"/>
      <c s="116" r="AK29"/>
      <c s="116" r="AL29"/>
      <c s="116" r="AM29"/>
      <c s="116" r="AN29"/>
      <c s="116" r="AO29"/>
      <c s="116" r="AP29"/>
      <c s="116" r="AQ29"/>
      <c s="116" r="AR29"/>
      <c s="116" r="AS29"/>
      <c s="116" r="AT29"/>
      <c s="116" r="AU29"/>
      <c s="116" r="AV29"/>
      <c s="116" r="AW29"/>
      <c s="116" r="AX29"/>
      <c s="116" r="AY29"/>
      <c s="116" r="AZ29"/>
      <c s="116" r="BA29"/>
      <c s="116" r="BB29"/>
      <c s="116" r="BC29"/>
      <c s="116" r="BD29"/>
      <c s="116" r="BE29"/>
      <c s="116" r="BF29"/>
      <c s="116" r="BG29"/>
    </row>
    <row r="30">
      <c s="104" r="A30"/>
      <c s="8" r="B30"/>
      <c t="s" s="78" r="C30">
        <v>85</v>
      </c>
      <c s="42" r="D30">
        <f>D29/D70</f>
        <v>0.23792887216698</v>
      </c>
      <c s="82" r="E30">
        <f>E29/E70</f>
        <v>0.255330213208528</v>
      </c>
      <c s="82" r="F30">
        <f>F29/F70</f>
        <v>0.636563504143413</v>
      </c>
      <c s="82" r="G30">
        <f>G29/G70</f>
        <v>0</v>
      </c>
      <c s="82" r="H30">
        <f>H29/H70</f>
        <v>0.191612158522509</v>
      </c>
      <c s="82" r="I30">
        <f>I29/I70</f>
        <v>0.454724409448819</v>
      </c>
      <c s="82" r="J30"/>
      <c s="116" r="K30"/>
      <c s="116" r="L30"/>
      <c s="2" r="M30">
        <f>AVERAGE(D30:J30)</f>
        <v>0.296026526248375</v>
      </c>
      <c s="116" r="N30"/>
      <c s="116" r="O30"/>
      <c s="116" r="P30"/>
      <c s="116" r="Q30"/>
      <c s="116" r="R30"/>
      <c s="116" r="S30"/>
      <c s="116" r="T30"/>
      <c s="116" r="U30"/>
      <c s="116" r="V30"/>
      <c s="116" r="W30"/>
      <c s="116" r="X30"/>
      <c s="116" r="Y30"/>
      <c s="116" r="Z30"/>
      <c s="116" r="AA30"/>
      <c s="116" r="AB30"/>
      <c s="116" r="AC30"/>
      <c s="116" r="AD30"/>
      <c s="116" r="AE30"/>
      <c s="116" r="AF30"/>
      <c s="116" r="AG30"/>
      <c s="116" r="AH30"/>
      <c s="116" r="AI30"/>
      <c s="116" r="AJ30"/>
      <c s="116" r="AK30"/>
      <c s="116" r="AL30"/>
      <c s="116" r="AM30"/>
      <c s="116" r="AN30"/>
      <c s="116" r="AO30"/>
      <c s="116" r="AP30"/>
      <c s="116" r="AQ30"/>
      <c s="116" r="AR30"/>
      <c s="116" r="AS30"/>
      <c s="116" r="AT30"/>
      <c s="116" r="AU30"/>
      <c s="116" r="AV30"/>
      <c s="116" r="AW30"/>
      <c s="116" r="AX30"/>
      <c s="116" r="AY30"/>
      <c s="116" r="AZ30"/>
      <c s="116" r="BA30"/>
      <c s="116" r="BB30"/>
      <c s="116" r="BC30"/>
      <c s="116" r="BD30"/>
      <c s="116" r="BE30"/>
      <c s="116" r="BF30"/>
      <c s="116" r="BG30"/>
    </row>
    <row r="31">
      <c s="104" r="A31"/>
      <c t="s" s="8" r="B31">
        <v>155</v>
      </c>
      <c t="s" s="78" r="C31">
        <v>154</v>
      </c>
      <c s="63" r="D31">
        <v>1580.1</v>
      </c>
      <c s="86" r="E31">
        <v>849.5</v>
      </c>
      <c s="86" r="F31">
        <v>3637.25</v>
      </c>
      <c s="86" r="G31">
        <v>1551.5</v>
      </c>
      <c s="40" r="H31">
        <v>1011</v>
      </c>
      <c s="40" r="I31">
        <v>370.5</v>
      </c>
      <c s="40" r="J31"/>
      <c s="116" r="K31"/>
      <c s="116" r="L31"/>
      <c s="116" r="M31">
        <f>SUM(D31:J31)</f>
        <v>8999.85</v>
      </c>
      <c s="116" r="N31"/>
      <c s="116" r="O31"/>
      <c s="116" r="P31"/>
      <c s="116" r="Q31"/>
      <c s="116" r="R31"/>
      <c s="116" r="S31"/>
      <c s="116" r="T31"/>
      <c s="116" r="U31"/>
      <c s="116" r="V31"/>
      <c s="116" r="W31"/>
      <c s="116" r="X31"/>
      <c s="116" r="Y31"/>
      <c s="116" r="Z31"/>
      <c s="116" r="AA31"/>
      <c s="116" r="AB31"/>
      <c s="116" r="AC31"/>
      <c s="116" r="AD31"/>
      <c s="116" r="AE31"/>
      <c s="116" r="AF31"/>
      <c s="116" r="AG31"/>
      <c s="116" r="AH31"/>
      <c s="116" r="AI31"/>
      <c s="116" r="AJ31"/>
      <c s="116" r="AK31"/>
      <c s="116" r="AL31"/>
      <c s="116" r="AM31"/>
      <c s="116" r="AN31"/>
      <c s="116" r="AO31"/>
      <c s="116" r="AP31"/>
      <c s="116" r="AQ31"/>
      <c s="116" r="AR31"/>
      <c s="116" r="AS31"/>
      <c s="116" r="AT31"/>
      <c s="116" r="AU31"/>
      <c s="116" r="AV31"/>
      <c s="116" r="AW31"/>
      <c s="116" r="AX31"/>
      <c s="116" r="AY31"/>
      <c s="116" r="AZ31"/>
      <c s="116" r="BA31"/>
      <c s="116" r="BB31"/>
      <c s="116" r="BC31"/>
      <c s="116" r="BD31"/>
      <c s="116" r="BE31"/>
      <c s="116" r="BF31"/>
      <c s="116" r="BG31"/>
    </row>
    <row r="32">
      <c s="104" r="A32"/>
      <c s="8" r="B32"/>
      <c t="s" s="78" r="C32">
        <v>85</v>
      </c>
      <c s="42" r="D32">
        <f>D31/D71</f>
        <v>0.272713151536072</v>
      </c>
      <c s="82" r="E32">
        <f>E31/E71</f>
        <v>0.183243814577536</v>
      </c>
      <c s="82" r="F32">
        <f>F31/F71</f>
        <v>0.360802499752009</v>
      </c>
      <c s="82" r="G32">
        <f>G31/G71</f>
        <v>0.224920266743984</v>
      </c>
      <c s="82" r="H32">
        <f>H31/H71</f>
        <v>0.124746281363942</v>
      </c>
      <c s="82" r="I32">
        <f>I31/I71</f>
        <v>0.152720527617477</v>
      </c>
      <c s="82" r="J32"/>
      <c s="116" r="K32"/>
      <c s="116" r="L32"/>
      <c s="2" r="M32">
        <f>M31/M71</f>
        <v>0.237216768342104</v>
      </c>
      <c s="116" r="N32"/>
      <c s="116" r="O32"/>
      <c s="116" r="P32"/>
      <c s="116" r="Q32"/>
      <c s="116" r="R32"/>
      <c s="116" r="S32"/>
      <c s="116" r="T32"/>
      <c s="116" r="U32"/>
      <c s="116" r="V32"/>
      <c s="116" r="W32"/>
      <c s="116" r="X32"/>
      <c s="116" r="Y32"/>
      <c s="116" r="Z32"/>
      <c s="116" r="AA32"/>
      <c s="116" r="AB32"/>
      <c s="116" r="AC32"/>
      <c s="116" r="AD32"/>
      <c s="116" r="AE32"/>
      <c s="116" r="AF32"/>
      <c s="116" r="AG32"/>
      <c s="116" r="AH32"/>
      <c s="116" r="AI32"/>
      <c s="116" r="AJ32"/>
      <c s="116" r="AK32"/>
      <c s="116" r="AL32"/>
      <c s="116" r="AM32"/>
      <c s="116" r="AN32"/>
      <c s="116" r="AO32"/>
      <c s="116" r="AP32"/>
      <c s="116" r="AQ32"/>
      <c s="116" r="AR32"/>
      <c s="116" r="AS32"/>
      <c s="116" r="AT32"/>
      <c s="116" r="AU32"/>
      <c s="116" r="AV32"/>
      <c s="116" r="AW32"/>
      <c s="116" r="AX32"/>
      <c s="116" r="AY32"/>
      <c s="116" r="AZ32"/>
      <c s="116" r="BA32"/>
      <c s="116" r="BB32"/>
      <c s="116" r="BC32"/>
      <c s="116" r="BD32"/>
      <c s="116" r="BE32"/>
      <c s="116" r="BF32"/>
      <c s="116" r="BG32"/>
    </row>
    <row r="33">
      <c s="104" r="A33"/>
      <c t="s" s="8" r="B33">
        <v>156</v>
      </c>
      <c t="s" s="78" r="C33">
        <v>154</v>
      </c>
      <c s="118" r="D33">
        <f>D31-D29</f>
        <v>252.1</v>
      </c>
      <c s="40" r="E33">
        <f>E31-E29</f>
        <v>-132.5</v>
      </c>
      <c s="40" r="F33">
        <f>F31-F29</f>
        <v>-126.75</v>
      </c>
      <c s="40" r="G33">
        <f>G31-G29</f>
        <v>1551.5</v>
      </c>
      <c s="40" r="H33">
        <f>H31-H29</f>
        <v>15</v>
      </c>
      <c s="40" r="I33">
        <f>I31-I29</f>
        <v>-91.5</v>
      </c>
      <c s="86" r="J33"/>
      <c s="116" r="K33"/>
      <c s="116" r="L33"/>
      <c s="116" r="M33"/>
      <c s="116" r="N33"/>
      <c s="116" r="O33"/>
      <c s="116" r="P33"/>
      <c s="116" r="Q33"/>
      <c s="116" r="R33"/>
      <c s="116" r="S33"/>
      <c s="116" r="T33"/>
      <c s="116" r="U33"/>
      <c s="116" r="V33"/>
      <c s="116" r="W33"/>
      <c s="116" r="X33"/>
      <c s="116" r="Y33"/>
      <c s="116" r="Z33"/>
      <c s="116" r="AA33"/>
      <c s="116" r="AB33"/>
      <c s="116" r="AC33"/>
      <c s="116" r="AD33"/>
      <c s="116" r="AE33"/>
      <c s="116" r="AF33"/>
      <c s="116" r="AG33"/>
      <c s="116" r="AH33"/>
      <c s="116" r="AI33"/>
      <c s="116" r="AJ33"/>
      <c s="116" r="AK33"/>
      <c s="116" r="AL33"/>
      <c s="116" r="AM33"/>
      <c s="116" r="AN33"/>
      <c s="116" r="AO33"/>
      <c s="116" r="AP33"/>
      <c s="116" r="AQ33"/>
      <c s="116" r="AR33"/>
      <c s="116" r="AS33"/>
      <c s="116" r="AT33"/>
      <c s="116" r="AU33"/>
      <c s="116" r="AV33"/>
      <c s="116" r="AW33"/>
      <c s="116" r="AX33"/>
      <c s="116" r="AY33"/>
      <c s="116" r="AZ33"/>
      <c s="116" r="BA33"/>
      <c s="116" r="BB33"/>
      <c s="116" r="BC33"/>
      <c s="116" r="BD33"/>
      <c s="116" r="BE33"/>
      <c s="116" r="BF33"/>
      <c s="116" r="BG33"/>
    </row>
    <row r="34">
      <c s="62" r="A34"/>
      <c s="8" r="B34"/>
      <c t="s" s="78" r="C34">
        <v>85</v>
      </c>
      <c s="23" r="D34">
        <f>IF((D29=0),"!",(D31/D29))</f>
        <v>1.1898343373494</v>
      </c>
      <c s="12" r="E34">
        <f>IF((E29=0),"!",(E31/E29))</f>
        <v>0.865071283095723</v>
      </c>
      <c s="12" r="F34">
        <f>IF((F29=0),"!",(F31/F29))</f>
        <v>0.966325717321998</v>
      </c>
      <c t="str" s="12" r="G34">
        <f>IF((G29=0),"!",(G31/G29))</f>
        <v>!</v>
      </c>
      <c s="12" r="H34">
        <f>IF((H29=0),"!",(H31/H29))</f>
        <v>1.01506024096386</v>
      </c>
      <c s="12" r="I34">
        <f>IF((I29=0),"!",(I31/I29))</f>
        <v>0.801948051948052</v>
      </c>
      <c t="str" s="12" r="J34">
        <f>IF((J29=0),"!",(J31/J29))</f>
        <v>!</v>
      </c>
      <c t="str" s="12" r="K34">
        <f>IF((K29=0),"!",(K31/K29))</f>
        <v>!</v>
      </c>
      <c t="str" s="12" r="L34">
        <f>IF((L29=0),"!",(L31/L29))</f>
        <v>!</v>
      </c>
      <c s="2" r="M34">
        <f>AVERAGE(D34:J34)</f>
        <v>0.967647926135805</v>
      </c>
      <c s="12" r="N34"/>
      <c s="12" r="O34"/>
      <c s="12" r="P34"/>
      <c s="12" r="Q34"/>
      <c s="12" r="R34"/>
      <c s="12" r="S34"/>
      <c s="12" r="T34"/>
      <c s="12" r="U34"/>
      <c s="12" r="V34"/>
      <c s="12" r="W34"/>
      <c s="12" r="X34"/>
      <c s="12" r="Y34"/>
      <c s="12" r="Z34"/>
      <c s="116" r="AA34"/>
      <c s="116" r="AB34"/>
      <c s="116" r="AC34"/>
      <c s="116" r="AD34"/>
      <c s="116" r="AE34"/>
      <c s="116" r="AF34"/>
      <c s="116" r="AG34"/>
      <c s="116" r="AH34"/>
      <c s="116" r="AI34"/>
      <c s="116" r="AJ34"/>
      <c s="116" r="AK34"/>
      <c s="116" r="AL34"/>
      <c s="116" r="AM34"/>
      <c s="116" r="AN34"/>
      <c s="116" r="AO34"/>
      <c s="116" r="AP34"/>
      <c s="116" r="AQ34"/>
      <c s="116" r="AR34"/>
      <c s="116" r="AS34"/>
      <c s="116" r="AT34"/>
      <c s="116" r="AU34"/>
      <c s="116" r="AV34"/>
      <c s="116" r="AW34"/>
      <c s="116" r="AX34"/>
      <c s="116" r="AY34"/>
      <c s="116" r="AZ34"/>
      <c s="116" r="BA34"/>
      <c s="116" r="BB34"/>
      <c s="116" r="BC34"/>
      <c s="116" r="BD34"/>
      <c s="116" r="BE34"/>
      <c s="116" r="BF34"/>
      <c s="116" r="BG34"/>
    </row>
    <row r="35">
      <c t="s" s="72" r="A35">
        <v>161</v>
      </c>
      <c t="s" s="8" r="B35">
        <v>153</v>
      </c>
      <c t="s" s="78" r="C35">
        <v>154</v>
      </c>
      <c s="118" r="D35">
        <v>154</v>
      </c>
      <c s="86" r="E35">
        <v>142</v>
      </c>
      <c s="86" r="F35">
        <v>368</v>
      </c>
      <c s="86" r="G35">
        <v>25</v>
      </c>
      <c s="86" r="H35">
        <v>559</v>
      </c>
      <c s="86" r="I35"/>
      <c s="86" r="J35"/>
      <c s="47" r="K35"/>
      <c s="47" r="L35"/>
      <c s="116" r="M35"/>
      <c s="116" r="N35"/>
      <c s="116" r="O35"/>
      <c s="116" r="P35"/>
      <c s="116" r="Q35"/>
      <c s="116" r="R35"/>
      <c s="116" r="S35"/>
      <c s="116" r="T35"/>
      <c s="116" r="U35"/>
      <c s="116" r="V35"/>
      <c s="116" r="W35"/>
      <c s="116" r="X35"/>
      <c s="116" r="Y35"/>
      <c s="116" r="Z35"/>
      <c s="116" r="AA35"/>
      <c s="116" r="AB35"/>
      <c s="116" r="AC35"/>
      <c s="116" r="AD35"/>
      <c s="116" r="AE35"/>
      <c s="116" r="AF35"/>
      <c s="116" r="AG35"/>
      <c s="116" r="AH35"/>
      <c s="116" r="AI35"/>
      <c s="116" r="AJ35"/>
      <c s="116" r="AK35"/>
      <c s="116" r="AL35"/>
      <c s="116" r="AM35"/>
      <c s="116" r="AN35"/>
      <c s="116" r="AO35"/>
      <c s="116" r="AP35"/>
      <c s="116" r="AQ35"/>
      <c s="116" r="AR35"/>
      <c s="116" r="AS35"/>
      <c s="116" r="AT35"/>
      <c s="116" r="AU35"/>
      <c s="116" r="AV35"/>
      <c s="116" r="AW35"/>
      <c s="116" r="AX35"/>
      <c s="116" r="AY35"/>
      <c s="116" r="AZ35"/>
      <c s="116" r="BA35"/>
      <c s="116" r="BB35"/>
      <c s="116" r="BC35"/>
      <c s="116" r="BD35"/>
      <c s="116" r="BE35"/>
      <c s="116" r="BF35"/>
      <c s="116" r="BG35"/>
    </row>
    <row r="36">
      <c s="137" r="A36"/>
      <c s="8" r="B36"/>
      <c t="s" s="78" r="C36">
        <v>85</v>
      </c>
      <c s="42" r="D36">
        <f>D35/D70</f>
        <v>0.027591149332617</v>
      </c>
      <c s="82" r="E36">
        <f>E35/E70</f>
        <v>0.036921476859074</v>
      </c>
      <c s="82" r="F36">
        <f>F35/F70</f>
        <v>0.062235751733469</v>
      </c>
      <c s="82" r="G36"/>
      <c s="82" r="H36"/>
      <c s="82" r="I36"/>
      <c s="82" r="J36"/>
      <c s="116" r="K36"/>
      <c s="116" r="L36"/>
      <c s="2" r="M36">
        <f>AVERAGE(D36:J36)</f>
        <v>0.042249459308387</v>
      </c>
      <c s="116" r="N36"/>
      <c s="116" r="O36"/>
      <c s="116" r="P36"/>
      <c s="116" r="Q36"/>
      <c s="116" r="R36"/>
      <c s="116" r="S36"/>
      <c s="116" r="T36"/>
      <c s="116" r="U36"/>
      <c s="116" r="V36"/>
      <c s="116" r="W36"/>
      <c s="116" r="X36"/>
      <c s="116" r="Y36"/>
      <c s="116" r="Z36"/>
      <c s="116" r="AA36"/>
      <c s="116" r="AB36"/>
      <c s="116" r="AC36"/>
      <c s="116" r="AD36"/>
      <c s="116" r="AE36"/>
      <c s="116" r="AF36"/>
      <c s="116" r="AG36"/>
      <c s="116" r="AH36"/>
      <c s="116" r="AI36"/>
      <c s="116" r="AJ36"/>
      <c s="116" r="AK36"/>
      <c s="116" r="AL36"/>
      <c s="116" r="AM36"/>
      <c s="116" r="AN36"/>
      <c s="116" r="AO36"/>
      <c s="116" r="AP36"/>
      <c s="116" r="AQ36"/>
      <c s="116" r="AR36"/>
      <c s="116" r="AS36"/>
      <c s="116" r="AT36"/>
      <c s="116" r="AU36"/>
      <c s="116" r="AV36"/>
      <c s="116" r="AW36"/>
      <c s="116" r="AX36"/>
      <c s="116" r="AY36"/>
      <c s="116" r="AZ36"/>
      <c s="116" r="BA36"/>
      <c s="116" r="BB36"/>
      <c s="116" r="BC36"/>
      <c s="116" r="BD36"/>
      <c s="116" r="BE36"/>
      <c s="116" r="BF36"/>
      <c s="116" r="BG36"/>
    </row>
    <row r="37">
      <c s="137" r="A37"/>
      <c t="s" s="8" r="B37">
        <v>155</v>
      </c>
      <c t="s" s="78" r="C37">
        <v>154</v>
      </c>
      <c s="63" r="D37">
        <v>246</v>
      </c>
      <c s="86" r="E37">
        <v>123</v>
      </c>
      <c s="86" r="F37">
        <v>406</v>
      </c>
      <c s="86" r="G37">
        <v>598.5</v>
      </c>
      <c s="40" r="H37">
        <v>866</v>
      </c>
      <c s="40" r="I37">
        <v>59.5</v>
      </c>
      <c s="40" r="J37"/>
      <c s="116" r="K37"/>
      <c s="116" r="L37"/>
      <c s="116" r="M37">
        <f>SUM(D37:J37)</f>
        <v>2299</v>
      </c>
      <c s="116" r="N37"/>
      <c s="116" r="O37"/>
      <c s="116" r="P37"/>
      <c s="116" r="Q37"/>
      <c s="116" r="R37"/>
      <c s="116" r="S37"/>
      <c s="116" r="T37"/>
      <c s="116" r="U37"/>
      <c s="116" r="V37"/>
      <c s="116" r="W37"/>
      <c s="116" r="X37"/>
      <c s="116" r="Y37"/>
      <c s="116" r="Z37"/>
      <c s="116" r="AA37"/>
      <c s="116" r="AB37"/>
      <c s="116" r="AC37"/>
      <c s="116" r="AD37"/>
      <c s="116" r="AE37"/>
      <c s="116" r="AF37"/>
      <c s="116" r="AG37"/>
      <c s="116" r="AH37"/>
      <c s="116" r="AI37"/>
      <c s="116" r="AJ37"/>
      <c s="116" r="AK37"/>
      <c s="116" r="AL37"/>
      <c s="116" r="AM37"/>
      <c s="116" r="AN37"/>
      <c s="116" r="AO37"/>
      <c s="116" r="AP37"/>
      <c s="116" r="AQ37"/>
      <c s="116" r="AR37"/>
      <c s="116" r="AS37"/>
      <c s="116" r="AT37"/>
      <c s="116" r="AU37"/>
      <c s="116" r="AV37"/>
      <c s="116" r="AW37"/>
      <c s="116" r="AX37"/>
      <c s="116" r="AY37"/>
      <c s="116" r="AZ37"/>
      <c s="116" r="BA37"/>
      <c s="116" r="BB37"/>
      <c s="116" r="BC37"/>
      <c s="116" r="BD37"/>
      <c s="116" r="BE37"/>
      <c s="116" r="BF37"/>
      <c s="116" r="BG37"/>
    </row>
    <row r="38">
      <c s="137" r="A38"/>
      <c s="8" r="B38"/>
      <c t="s" s="78" r="C38">
        <v>85</v>
      </c>
      <c s="42" r="D38">
        <f>D37/D71</f>
        <v>0.042457714877459</v>
      </c>
      <c s="82" r="E38">
        <f>E37/E71</f>
        <v>0.026532064971203</v>
      </c>
      <c s="82" r="F38">
        <f>F37/F71</f>
        <v>0.040273782362861</v>
      </c>
      <c s="82" r="G38">
        <f>G37/G71</f>
        <v>0.086764279501305</v>
      </c>
      <c s="82" r="H38">
        <f>H37/H71</f>
        <v>0.1068548760249</v>
      </c>
      <c s="82" r="I38">
        <f>I37/I71</f>
        <v>0.024525968672712</v>
      </c>
      <c s="82" r="J38"/>
      <c s="116" r="K38"/>
      <c s="116" r="L38"/>
      <c s="2" r="M38">
        <f>M37/M71</f>
        <v>0.060596715547314</v>
      </c>
      <c s="116" r="N38"/>
      <c s="116" r="O38"/>
      <c s="116" r="P38"/>
      <c s="116" r="Q38"/>
      <c s="116" r="R38"/>
      <c s="116" r="S38"/>
      <c s="116" r="T38"/>
      <c s="116" r="U38"/>
      <c s="116" r="V38"/>
      <c s="116" r="W38"/>
      <c s="116" r="X38"/>
      <c s="116" r="Y38"/>
      <c s="116" r="Z38"/>
      <c s="116" r="AA38"/>
      <c s="116" r="AB38"/>
      <c s="116" r="AC38"/>
      <c s="116" r="AD38"/>
      <c s="116" r="AE38"/>
      <c s="116" r="AF38"/>
      <c s="116" r="AG38"/>
      <c s="116" r="AH38"/>
      <c s="116" r="AI38"/>
      <c s="116" r="AJ38"/>
      <c s="116" r="AK38"/>
      <c s="116" r="AL38"/>
      <c s="116" r="AM38"/>
      <c s="116" r="AN38"/>
      <c s="116" r="AO38"/>
      <c s="116" r="AP38"/>
      <c s="116" r="AQ38"/>
      <c s="116" r="AR38"/>
      <c s="116" r="AS38"/>
      <c s="116" r="AT38"/>
      <c s="116" r="AU38"/>
      <c s="116" r="AV38"/>
      <c s="116" r="AW38"/>
      <c s="116" r="AX38"/>
      <c s="116" r="AY38"/>
      <c s="116" r="AZ38"/>
      <c s="116" r="BA38"/>
      <c s="116" r="BB38"/>
      <c s="116" r="BC38"/>
      <c s="116" r="BD38"/>
      <c s="116" r="BE38"/>
      <c s="116" r="BF38"/>
      <c s="116" r="BG38"/>
    </row>
    <row r="39">
      <c s="137" r="A39"/>
      <c t="s" s="8" r="B39">
        <v>156</v>
      </c>
      <c t="s" s="78" r="C39">
        <v>154</v>
      </c>
      <c s="118" r="D39">
        <f>D37-D35</f>
        <v>92</v>
      </c>
      <c s="40" r="E39">
        <f>E37-E35</f>
        <v>-19</v>
      </c>
      <c s="40" r="F39">
        <f>F37-F35</f>
        <v>38</v>
      </c>
      <c s="40" r="G39">
        <f>G37-G35</f>
        <v>573.5</v>
      </c>
      <c s="40" r="H39">
        <f>H37-H35</f>
        <v>307</v>
      </c>
      <c s="40" r="I39">
        <f>I37-I35</f>
        <v>59.5</v>
      </c>
      <c s="86" r="J39"/>
      <c s="116" r="K39"/>
      <c s="116" r="L39"/>
      <c s="116" r="M39"/>
      <c s="116" r="N39"/>
      <c s="116" r="O39"/>
      <c s="116" r="P39"/>
      <c s="116" r="Q39"/>
      <c s="116" r="R39"/>
      <c s="116" r="S39"/>
      <c s="116" r="T39"/>
      <c s="116" r="U39"/>
      <c s="116" r="V39"/>
      <c s="116" r="W39"/>
      <c s="116" r="X39"/>
      <c s="116" r="Y39"/>
      <c s="116" r="Z39"/>
      <c s="116" r="AA39"/>
      <c s="116" r="AB39"/>
      <c s="116" r="AC39"/>
      <c s="116" r="AD39"/>
      <c s="116" r="AE39"/>
      <c s="116" r="AF39"/>
      <c s="116" r="AG39"/>
      <c s="116" r="AH39"/>
      <c s="116" r="AI39"/>
      <c s="116" r="AJ39"/>
      <c s="116" r="AK39"/>
      <c s="116" r="AL39"/>
      <c s="116" r="AM39"/>
      <c s="116" r="AN39"/>
      <c s="116" r="AO39"/>
      <c s="116" r="AP39"/>
      <c s="116" r="AQ39"/>
      <c s="116" r="AR39"/>
      <c s="116" r="AS39"/>
      <c s="116" r="AT39"/>
      <c s="116" r="AU39"/>
      <c s="116" r="AV39"/>
      <c s="116" r="AW39"/>
      <c s="116" r="AX39"/>
      <c s="116" r="AY39"/>
      <c s="116" r="AZ39"/>
      <c s="116" r="BA39"/>
      <c s="116" r="BB39"/>
      <c s="116" r="BC39"/>
      <c s="116" r="BD39"/>
      <c s="116" r="BE39"/>
      <c s="116" r="BF39"/>
      <c s="116" r="BG39"/>
    </row>
    <row r="40">
      <c s="137" r="A40"/>
      <c s="8" r="B40"/>
      <c t="s" s="78" r="C40">
        <v>85</v>
      </c>
      <c s="114" r="D40">
        <f>IF((D35=0),"!",(D37/D35))</f>
        <v>1.5974025974026</v>
      </c>
      <c s="64" r="E40">
        <f>IF((E35=0),"!",(E37/E35))</f>
        <v>0.866197183098592</v>
      </c>
      <c s="64" r="F40">
        <f>IF((F35=0),"!",(F37/F35))</f>
        <v>1.10326086956522</v>
      </c>
      <c s="64" r="G40"/>
      <c s="64" r="H40">
        <f>IF((H35=0),"!",(H37/H35))</f>
        <v>1.54919499105546</v>
      </c>
      <c t="str" s="64" r="I40">
        <f>IF((I35=0),"!",(I37/I35))</f>
        <v>!</v>
      </c>
      <c t="str" s="64" r="J40">
        <f>IF((J35=0),"!",(J37/J35))</f>
        <v>!</v>
      </c>
      <c t="str" s="64" r="K40">
        <f>IF((K35=0),"!",(K37/K35))</f>
        <v>!</v>
      </c>
      <c t="str" s="64" r="L40">
        <f>IF((L35=0),"!",(L37/L35))</f>
        <v>!</v>
      </c>
      <c s="3" r="M40">
        <f>AVERAGE(D40:J40)</f>
        <v>1.27901391028047</v>
      </c>
      <c s="12" r="N40"/>
      <c s="12" r="O40"/>
      <c s="12" r="P40"/>
      <c s="12" r="Q40"/>
      <c s="12" r="R40"/>
      <c s="12" r="S40"/>
      <c s="12" r="T40"/>
      <c s="12" r="U40"/>
      <c s="12" r="V40"/>
      <c s="12" r="W40"/>
      <c s="12" r="X40"/>
      <c s="12" r="Y40"/>
      <c s="12" r="Z40"/>
      <c s="116" r="AA40"/>
      <c s="116" r="AB40"/>
      <c s="116" r="AC40"/>
      <c s="116" r="AD40"/>
      <c s="116" r="AE40"/>
      <c s="116" r="AF40"/>
      <c s="116" r="AG40"/>
      <c s="116" r="AH40"/>
      <c s="116" r="AI40"/>
      <c s="116" r="AJ40"/>
      <c s="116" r="AK40"/>
      <c s="116" r="AL40"/>
      <c s="116" r="AM40"/>
      <c s="116" r="AN40"/>
      <c s="116" r="AO40"/>
      <c s="116" r="AP40"/>
      <c s="116" r="AQ40"/>
      <c s="116" r="AR40"/>
      <c s="116" r="AS40"/>
      <c s="116" r="AT40"/>
      <c s="116" r="AU40"/>
      <c s="116" r="AV40"/>
      <c s="116" r="AW40"/>
      <c s="116" r="AX40"/>
      <c s="116" r="AY40"/>
      <c s="116" r="AZ40"/>
      <c s="116" r="BA40"/>
      <c s="116" r="BB40"/>
      <c s="116" r="BC40"/>
      <c s="116" r="BD40"/>
      <c s="116" r="BE40"/>
      <c s="116" r="BF40"/>
      <c s="116" r="BG40"/>
    </row>
    <row r="41">
      <c s="13" r="A41"/>
      <c t="s" s="8" r="B41">
        <v>157</v>
      </c>
      <c t="s" s="78" r="C41">
        <v>85</v>
      </c>
      <c s="44" r="D41">
        <f>IF((D37=0), "!",( D37/SUM(D$25,D$31)))</f>
        <v>0.087777202904498</v>
      </c>
      <c s="44" r="E41">
        <f>IF((E37=0), "!",( E37/SUM(E$25,E$31)))</f>
        <v>0.055883689232167</v>
      </c>
      <c s="44" r="F41">
        <f>IF((F37=0), "!",( F37/SUM(F$25,F$31)))</f>
        <v>0.08180123910744</v>
      </c>
      <c s="44" r="G41">
        <f>IF((G37=0), "!",( G37/SUM(G$25,G$31)))</f>
        <v>0.20752427184466</v>
      </c>
      <c s="44" r="H41">
        <f>IF((H37=0), "!",( H37/SUM(H$25,H$31)))</f>
        <v>0.251802744824378</v>
      </c>
      <c s="44" r="I41">
        <f>IF((I37=0), "!",( I37/SUM(I$25,I$31)))</f>
        <v>0.042952535643386</v>
      </c>
      <c t="str" s="44" r="J41">
        <f>IF((J37=0), "!",( J37/SUM(J$25,J$31)))</f>
        <v>!</v>
      </c>
      <c t="str" s="44" r="K41">
        <f>IF((K37=0), "!",( K37/SUM(K$25,K$31)))</f>
        <v>!</v>
      </c>
      <c t="str" s="44" r="L41">
        <f>IF((L37=0), "!",( L37/SUM(L$25,L$31)))</f>
        <v>!</v>
      </c>
      <c s="29" r="M41">
        <f>AVERAGE(D41:I41)</f>
        <v>0.121290280592755</v>
      </c>
      <c s="23" r="N41"/>
      <c s="12" r="O41"/>
      <c s="12" r="P41"/>
      <c s="12" r="Q41"/>
      <c s="12" r="R41"/>
      <c s="12" r="S41"/>
      <c s="12" r="T41"/>
      <c s="12" r="U41"/>
      <c s="12" r="V41"/>
      <c s="12" r="W41"/>
      <c s="12" r="X41"/>
      <c s="12" r="Y41"/>
      <c s="12" r="Z41"/>
      <c s="12" r="AA41"/>
      <c s="12" r="AB41"/>
      <c s="116" r="AC41"/>
      <c s="47" r="AD41"/>
      <c s="116" r="AE41"/>
      <c s="116" r="AF41"/>
      <c s="116" r="AG41"/>
      <c s="116" r="AH41"/>
      <c s="116" r="AI41"/>
      <c s="116" r="AJ41"/>
      <c s="116" r="AK41"/>
      <c s="116" r="AL41"/>
      <c s="116" r="AM41"/>
      <c s="116" r="AN41"/>
      <c s="116" r="AO41"/>
      <c s="116" r="AP41"/>
      <c s="116" r="AQ41"/>
      <c s="116" r="AR41"/>
      <c s="116" r="AS41"/>
      <c s="116" r="AT41"/>
      <c s="116" r="AU41"/>
      <c s="116" r="AV41"/>
      <c s="116" r="AW41"/>
      <c s="116" r="AX41"/>
      <c s="116" r="AY41"/>
      <c s="116" r="AZ41"/>
      <c s="116" r="BA41"/>
      <c s="116" r="BB41"/>
      <c s="116" r="BC41"/>
      <c s="116" r="BD41"/>
      <c s="116" r="BE41"/>
      <c s="116" r="BF41"/>
      <c s="116" r="BG41"/>
    </row>
    <row r="42">
      <c t="s" s="72" r="A42">
        <v>162</v>
      </c>
      <c t="s" s="8" r="B42">
        <v>153</v>
      </c>
      <c t="s" s="78" r="C42">
        <v>154</v>
      </c>
      <c s="146" r="D42">
        <v>402</v>
      </c>
      <c s="93" r="E42">
        <v>671</v>
      </c>
      <c s="93" r="F42">
        <v>1252</v>
      </c>
      <c s="93" r="G42">
        <v>1186</v>
      </c>
      <c s="93" r="H42">
        <v>726</v>
      </c>
      <c s="93" r="I42"/>
      <c s="93" r="J42"/>
      <c s="35" r="K42"/>
      <c s="35" r="L42"/>
      <c s="24" r="M42"/>
      <c s="116" r="N42"/>
      <c s="116" r="O42"/>
      <c s="116" r="P42"/>
      <c s="116" r="Q42"/>
      <c s="116" r="R42"/>
      <c s="116" r="S42"/>
      <c s="116" r="T42"/>
      <c s="116" r="U42"/>
      <c s="116" r="V42"/>
      <c s="116" r="W42"/>
      <c s="116" r="X42"/>
      <c s="116" r="Y42"/>
      <c s="116" r="Z42"/>
      <c s="116" r="AA42"/>
      <c s="116" r="AB42"/>
      <c s="116" r="AC42"/>
      <c s="116" r="AD42"/>
      <c s="116" r="AE42"/>
      <c s="116" r="AF42"/>
      <c s="116" r="AG42"/>
      <c s="116" r="AH42"/>
      <c s="116" r="AI42"/>
      <c s="116" r="AJ42"/>
      <c s="116" r="AK42"/>
      <c s="116" r="AL42"/>
      <c s="116" r="AM42"/>
      <c s="116" r="AN42"/>
      <c s="116" r="AO42"/>
      <c s="116" r="AP42"/>
      <c s="116" r="AQ42"/>
      <c s="116" r="AR42"/>
      <c s="116" r="AS42"/>
      <c s="116" r="AT42"/>
      <c s="116" r="AU42"/>
      <c s="116" r="AV42"/>
      <c s="116" r="AW42"/>
      <c s="116" r="AX42"/>
      <c s="116" r="AY42"/>
      <c s="116" r="AZ42"/>
      <c s="116" r="BA42"/>
      <c s="116" r="BB42"/>
      <c s="116" r="BC42"/>
      <c s="116" r="BD42"/>
      <c s="116" r="BE42"/>
      <c s="116" r="BF42"/>
      <c s="116" r="BG42"/>
    </row>
    <row r="43">
      <c s="137" r="A43"/>
      <c s="8" r="B43"/>
      <c t="s" s="78" r="C43">
        <v>85</v>
      </c>
      <c s="42" r="D43">
        <f>D42/D70</f>
        <v>0.072023649556571</v>
      </c>
      <c s="82" r="E43">
        <f>E42/E70</f>
        <v>0.174466978679147</v>
      </c>
      <c s="82" r="F43"/>
      <c s="82" r="G43"/>
      <c s="82" r="H43"/>
      <c s="82" r="I43"/>
      <c s="82" r="J43"/>
      <c s="116" r="K43"/>
      <c s="116" r="L43"/>
      <c s="2" r="M43">
        <f>AVERAGE(D43:J43)</f>
        <v>0.123245314117859</v>
      </c>
      <c s="116" r="N43"/>
      <c s="116" r="O43"/>
      <c s="116" r="P43"/>
      <c s="116" r="Q43"/>
      <c s="116" r="R43"/>
      <c s="116" r="S43"/>
      <c s="116" r="T43"/>
      <c s="116" r="U43"/>
      <c s="116" r="V43"/>
      <c s="116" r="W43"/>
      <c s="116" r="X43"/>
      <c s="116" r="Y43"/>
      <c s="116" r="Z43"/>
      <c s="116" r="AA43"/>
      <c s="116" r="AB43"/>
      <c s="116" r="AC43"/>
      <c s="116" r="AD43"/>
      <c s="116" r="AE43"/>
      <c s="116" r="AF43"/>
      <c s="116" r="AG43"/>
      <c s="116" r="AH43"/>
      <c s="116" r="AI43"/>
      <c s="116" r="AJ43"/>
      <c s="116" r="AK43"/>
      <c s="116" r="AL43"/>
      <c s="116" r="AM43"/>
      <c s="116" r="AN43"/>
      <c s="116" r="AO43"/>
      <c s="116" r="AP43"/>
      <c s="116" r="AQ43"/>
      <c s="116" r="AR43"/>
      <c s="116" r="AS43"/>
      <c s="116" r="AT43"/>
      <c s="116" r="AU43"/>
      <c s="116" r="AV43"/>
      <c s="116" r="AW43"/>
      <c s="116" r="AX43"/>
      <c s="116" r="AY43"/>
      <c s="116" r="AZ43"/>
      <c s="116" r="BA43"/>
      <c s="116" r="BB43"/>
      <c s="116" r="BC43"/>
      <c s="116" r="BD43"/>
      <c s="116" r="BE43"/>
      <c s="116" r="BF43"/>
      <c s="116" r="BG43"/>
    </row>
    <row r="44">
      <c s="137" r="A44"/>
      <c t="s" s="8" r="B44">
        <v>155</v>
      </c>
      <c t="s" s="78" r="C44">
        <v>154</v>
      </c>
      <c s="63" r="D44">
        <v>485.85</v>
      </c>
      <c s="86" r="E44">
        <v>556.75</v>
      </c>
      <c s="86" r="F44">
        <v>1242.5</v>
      </c>
      <c s="86" r="G44">
        <v>1279.5</v>
      </c>
      <c s="40" r="H44">
        <v>938.5</v>
      </c>
      <c s="15" r="I44">
        <v>396</v>
      </c>
      <c s="15" r="J44"/>
      <c s="116" r="K44"/>
      <c s="116" r="L44"/>
      <c s="116" r="M44">
        <f>SUM(D44:J44)</f>
        <v>4899.1</v>
      </c>
      <c s="116" r="N44"/>
      <c s="116" r="O44"/>
      <c s="116" r="P44"/>
      <c s="116" r="Q44"/>
      <c s="116" r="R44"/>
      <c s="116" r="S44"/>
      <c s="116" r="T44"/>
      <c s="116" r="U44"/>
      <c s="116" r="V44"/>
      <c s="116" r="W44"/>
      <c s="116" r="X44"/>
      <c s="116" r="Y44"/>
      <c s="116" r="Z44"/>
      <c s="116" r="AA44"/>
      <c s="116" r="AB44"/>
      <c s="116" r="AC44"/>
      <c s="116" r="AD44"/>
      <c s="116" r="AE44"/>
      <c s="116" r="AF44"/>
      <c s="116" r="AG44"/>
      <c s="116" r="AH44"/>
      <c s="116" r="AI44"/>
      <c s="116" r="AJ44"/>
      <c s="116" r="AK44"/>
      <c s="116" r="AL44"/>
      <c s="116" r="AM44"/>
      <c s="116" r="AN44"/>
      <c s="116" r="AO44"/>
      <c s="116" r="AP44"/>
      <c s="116" r="AQ44"/>
      <c s="116" r="AR44"/>
      <c s="116" r="AS44"/>
      <c s="116" r="AT44"/>
      <c s="116" r="AU44"/>
      <c s="116" r="AV44"/>
      <c s="116" r="AW44"/>
      <c s="116" r="AX44"/>
      <c s="116" r="AY44"/>
      <c s="116" r="AZ44"/>
      <c s="116" r="BA44"/>
      <c s="116" r="BB44"/>
      <c s="116" r="BC44"/>
      <c s="116" r="BD44"/>
      <c s="116" r="BE44"/>
      <c s="116" r="BF44"/>
      <c s="116" r="BG44"/>
    </row>
    <row r="45">
      <c s="137" r="A45"/>
      <c s="8" r="B45"/>
      <c t="s" s="78" r="C45">
        <v>85</v>
      </c>
      <c s="42" r="D45">
        <f>D44/D71</f>
        <v>0.083853986882982</v>
      </c>
      <c s="82" r="E45">
        <f>E44/E71</f>
        <v>0.12009534286762</v>
      </c>
      <c s="82" r="F45">
        <f>F44/F71</f>
        <v>0.123251661541514</v>
      </c>
      <c s="82" r="G45">
        <f>G44/G71</f>
        <v>0.185488547405045</v>
      </c>
      <c s="82" r="H45">
        <f>H44/H71</f>
        <v>0.115800578694421</v>
      </c>
      <c s="82" r="I45">
        <f>I44/I71</f>
        <v>0.16323165704864</v>
      </c>
      <c s="82" r="J45"/>
      <c s="116" r="K45"/>
      <c s="116" r="L45"/>
      <c s="2" r="M45">
        <f>M44/M71</f>
        <v>0.129129782139125</v>
      </c>
      <c s="116" r="N45"/>
      <c s="116" r="O45"/>
      <c s="116" r="P45"/>
      <c s="116" r="Q45"/>
      <c s="116" r="R45"/>
      <c s="116" r="S45"/>
      <c s="116" r="T45"/>
      <c s="116" r="U45"/>
      <c s="116" r="V45"/>
      <c s="116" r="W45"/>
      <c s="116" r="X45"/>
      <c s="116" r="Y45"/>
      <c s="116" r="Z45"/>
      <c s="116" r="AA45"/>
      <c s="116" r="AB45"/>
      <c s="116" r="AC45"/>
      <c s="116" r="AD45"/>
      <c s="116" r="AE45"/>
      <c s="116" r="AF45"/>
      <c s="116" r="AG45"/>
      <c s="116" r="AH45"/>
      <c s="116" r="AI45"/>
      <c s="116" r="AJ45"/>
      <c s="116" r="AK45"/>
      <c s="116" r="AL45"/>
      <c s="116" r="AM45"/>
      <c s="116" r="AN45"/>
      <c s="116" r="AO45"/>
      <c s="116" r="AP45"/>
      <c s="116" r="AQ45"/>
      <c s="116" r="AR45"/>
      <c s="116" r="AS45"/>
      <c s="116" r="AT45"/>
      <c s="116" r="AU45"/>
      <c s="116" r="AV45"/>
      <c s="116" r="AW45"/>
      <c s="116" r="AX45"/>
      <c s="116" r="AY45"/>
      <c s="116" r="AZ45"/>
      <c s="116" r="BA45"/>
      <c s="116" r="BB45"/>
      <c s="116" r="BC45"/>
      <c s="116" r="BD45"/>
      <c s="116" r="BE45"/>
      <c s="116" r="BF45"/>
      <c s="116" r="BG45"/>
    </row>
    <row r="46">
      <c s="137" r="A46"/>
      <c t="s" s="8" r="B46">
        <v>156</v>
      </c>
      <c t="s" s="78" r="C46">
        <v>154</v>
      </c>
      <c s="118" r="D46">
        <f>D44-D42</f>
        <v>83.85</v>
      </c>
      <c s="40" r="E46">
        <f>E44-E42</f>
        <v>-114.25</v>
      </c>
      <c s="40" r="F46">
        <f>F44-F42</f>
        <v>-9.5</v>
      </c>
      <c s="40" r="G46">
        <f>G44-G42</f>
        <v>93.5</v>
      </c>
      <c s="40" r="H46">
        <f>H44-H42</f>
        <v>212.5</v>
      </c>
      <c s="40" r="I46">
        <f>I44-I42</f>
        <v>396</v>
      </c>
      <c s="86" r="J46"/>
      <c s="116" r="K46"/>
      <c s="116" r="L46"/>
      <c s="116" r="M46"/>
      <c s="116" r="N46"/>
      <c s="116" r="O46"/>
      <c s="116" r="P46"/>
      <c s="116" r="Q46"/>
      <c s="116" r="R46"/>
      <c s="116" r="S46"/>
      <c s="116" r="T46"/>
      <c s="116" r="U46"/>
      <c s="116" r="V46"/>
      <c s="116" r="W46"/>
      <c s="116" r="X46"/>
      <c s="116" r="Y46"/>
      <c s="116" r="Z46"/>
      <c s="116" r="AA46"/>
      <c s="116" r="AB46"/>
      <c s="116" r="AC46"/>
      <c s="116" r="AD46"/>
      <c s="116" r="AE46"/>
      <c s="116" r="AF46"/>
      <c s="116" r="AG46"/>
      <c s="116" r="AH46"/>
      <c s="116" r="AI46"/>
      <c s="116" r="AJ46"/>
      <c s="116" r="AK46"/>
      <c s="116" r="AL46"/>
      <c s="116" r="AM46"/>
      <c s="116" r="AN46"/>
      <c s="116" r="AO46"/>
      <c s="116" r="AP46"/>
      <c s="116" r="AQ46"/>
      <c s="116" r="AR46"/>
      <c s="116" r="AS46"/>
      <c s="116" r="AT46"/>
      <c s="116" r="AU46"/>
      <c s="116" r="AV46"/>
      <c s="116" r="AW46"/>
      <c s="116" r="AX46"/>
      <c s="116" r="AY46"/>
      <c s="116" r="AZ46"/>
      <c s="116" r="BA46"/>
      <c s="116" r="BB46"/>
      <c s="116" r="BC46"/>
      <c s="116" r="BD46"/>
      <c s="116" r="BE46"/>
      <c s="116" r="BF46"/>
      <c s="116" r="BG46"/>
    </row>
    <row r="47">
      <c s="137" r="A47"/>
      <c s="8" r="B47"/>
      <c t="s" s="78" r="C47">
        <v>85</v>
      </c>
      <c s="114" r="D47">
        <f>IF((D42=0),"!",(D44/D42))</f>
        <v>1.20858208955224</v>
      </c>
      <c s="64" r="E47">
        <f>IF((E42=0),"!",(E44/E42))</f>
        <v>0.82973174366617</v>
      </c>
      <c s="64" r="F47">
        <f>IF((F42=0),"!",(F44/F42))</f>
        <v>0.99241214057508</v>
      </c>
      <c s="64" r="G47">
        <f>IF((G42=0),"!",(G44/G42))</f>
        <v>1.07883642495784</v>
      </c>
      <c s="64" r="H47">
        <f>IF((H42=0),"!",(H44/H42))</f>
        <v>1.29269972451791</v>
      </c>
      <c t="str" s="64" r="I47">
        <f>IF((I42=0),"!",(I44/I42))</f>
        <v>!</v>
      </c>
      <c t="str" s="64" r="J47">
        <f>IF((J42=0),"!",(J44/J42))</f>
        <v>!</v>
      </c>
      <c t="str" s="64" r="K47">
        <f>IF((K42=0),"!",(K44/K42))</f>
        <v>!</v>
      </c>
      <c t="str" s="64" r="L47">
        <f>IF((L42=0),"!",(L44/L42))</f>
        <v>!</v>
      </c>
      <c s="3" r="M47">
        <f>AVERAGE(D47:J47)</f>
        <v>1.08045242465385</v>
      </c>
      <c s="12" r="N47"/>
      <c s="12" r="O47"/>
      <c s="12" r="P47"/>
      <c s="12" r="Q47"/>
      <c s="12" r="R47"/>
      <c s="12" r="S47"/>
      <c s="12" r="T47"/>
      <c s="12" r="U47"/>
      <c s="12" r="V47"/>
      <c s="12" r="W47"/>
      <c s="12" r="X47"/>
      <c s="12" r="Y47"/>
      <c s="12" r="Z47"/>
      <c s="116" r="AA47"/>
      <c s="116" r="AB47"/>
      <c s="116" r="AC47"/>
      <c s="116" r="AD47"/>
      <c s="116" r="AE47"/>
      <c s="116" r="AF47"/>
      <c s="116" r="AG47"/>
      <c s="116" r="AH47"/>
      <c s="116" r="AI47"/>
      <c s="116" r="AJ47"/>
      <c s="116" r="AK47"/>
      <c s="116" r="AL47"/>
      <c s="116" r="AM47"/>
      <c s="116" r="AN47"/>
      <c s="116" r="AO47"/>
      <c s="116" r="AP47"/>
      <c s="116" r="AQ47"/>
      <c s="116" r="AR47"/>
      <c s="116" r="AS47"/>
      <c s="116" r="AT47"/>
      <c s="116" r="AU47"/>
      <c s="116" r="AV47"/>
      <c s="116" r="AW47"/>
      <c s="116" r="AX47"/>
      <c s="116" r="AY47"/>
      <c s="116" r="AZ47"/>
      <c s="116" r="BA47"/>
      <c s="116" r="BB47"/>
      <c s="116" r="BC47"/>
      <c s="116" r="BD47"/>
      <c s="116" r="BE47"/>
      <c s="116" r="BF47"/>
      <c s="116" r="BG47"/>
    </row>
    <row r="48">
      <c s="13" r="A48"/>
      <c t="s" s="8" r="B48">
        <v>157</v>
      </c>
      <c t="s" s="78" r="C48">
        <v>85</v>
      </c>
      <c s="44" r="D48">
        <f>IF((D44=0), "!",( D44/SUM(D$25,D$31)))</f>
        <v>0.173359975736383</v>
      </c>
      <c s="44" r="E48">
        <f>IF((E44=0), "!",( E44/SUM(E$25,E$31)))</f>
        <v>0.252953203089505</v>
      </c>
      <c s="44" r="F48">
        <f>IF((F44=0), "!",( F44/SUM(F$25,F$31)))</f>
        <v>0.250339998992596</v>
      </c>
      <c s="44" r="G48">
        <f>IF((G44=0), "!",( G44/SUM(G$25,G$31)))</f>
        <v>0.443654646324549</v>
      </c>
      <c s="44" r="H48">
        <f>IF((H44=0), "!",( H44/SUM(H$25,H$31)))</f>
        <v>0.272883228657827</v>
      </c>
      <c s="44" r="I48">
        <f>IF((I44=0), "!",( I44/SUM(I$25,I$31)))</f>
        <v>0.285868976719004</v>
      </c>
      <c t="str" s="44" r="J48">
        <f>IF((J44=0), "!",( J44/SUM(J$25,J$31)))</f>
        <v>!</v>
      </c>
      <c t="str" s="44" r="K48">
        <f>IF((K44=0), "!",( K44/SUM(K$25,K$31)))</f>
        <v>!</v>
      </c>
      <c t="str" s="44" r="L48">
        <f>IF((L44=0), "!",( L44/SUM(L$25,L$31)))</f>
        <v>!</v>
      </c>
      <c s="29" r="M48">
        <f>AVERAGE(D48:I48)</f>
        <v>0.279843338253311</v>
      </c>
      <c s="23" r="N48"/>
      <c s="12" r="O48"/>
      <c s="12" r="P48"/>
      <c s="12" r="Q48"/>
      <c s="12" r="R48"/>
      <c s="12" r="S48"/>
      <c s="12" r="T48"/>
      <c s="12" r="U48"/>
      <c s="12" r="V48"/>
      <c s="12" r="W48"/>
      <c s="12" r="X48"/>
      <c s="12" r="Y48"/>
      <c s="12" r="Z48"/>
      <c s="12" r="AA48"/>
      <c s="12" r="AB48"/>
      <c s="116" r="AC48"/>
      <c s="47" r="AD48"/>
      <c s="116" r="AE48"/>
      <c s="116" r="AF48"/>
      <c s="116" r="AG48"/>
      <c s="116" r="AH48"/>
      <c s="116" r="AI48"/>
      <c s="116" r="AJ48"/>
      <c s="116" r="AK48"/>
      <c s="116" r="AL48"/>
      <c s="116" r="AM48"/>
      <c s="116" r="AN48"/>
      <c s="116" r="AO48"/>
      <c s="116" r="AP48"/>
      <c s="116" r="AQ48"/>
      <c s="116" r="AR48"/>
      <c s="116" r="AS48"/>
      <c s="116" r="AT48"/>
      <c s="116" r="AU48"/>
      <c s="116" r="AV48"/>
      <c s="116" r="AW48"/>
      <c s="116" r="AX48"/>
      <c s="116" r="AY48"/>
      <c s="116" r="AZ48"/>
      <c s="116" r="BA48"/>
      <c s="116" r="BB48"/>
      <c s="116" r="BC48"/>
      <c s="116" r="BD48"/>
      <c s="116" r="BE48"/>
      <c s="116" r="BF48"/>
      <c s="116" r="BG48"/>
    </row>
    <row r="49">
      <c t="s" s="141" r="A49">
        <v>94</v>
      </c>
      <c t="s" s="8" r="B49">
        <v>153</v>
      </c>
      <c t="s" s="78" r="C49">
        <v>154</v>
      </c>
      <c s="113" r="D49">
        <v>536</v>
      </c>
      <c s="93" r="E49">
        <v>496</v>
      </c>
      <c s="93" r="F49">
        <v>1116</v>
      </c>
      <c s="93" r="G49">
        <v>8</v>
      </c>
      <c s="93" r="H49">
        <v>428</v>
      </c>
      <c s="93" r="I49"/>
      <c s="93" r="J49"/>
      <c s="35" r="K49"/>
      <c s="35" r="L49"/>
      <c s="24" r="M49"/>
      <c s="116" r="N49"/>
      <c s="116" r="O49"/>
      <c s="116" r="P49"/>
      <c s="116" r="Q49"/>
      <c s="116" r="R49"/>
      <c s="116" r="S49"/>
      <c s="116" r="T49"/>
      <c s="116" r="U49"/>
      <c s="116" r="V49"/>
      <c s="116" r="W49"/>
      <c s="116" r="X49"/>
      <c s="116" r="Y49"/>
      <c s="116" r="Z49"/>
      <c s="116" r="AA49"/>
      <c s="116" r="AB49"/>
      <c s="116" r="AC49"/>
      <c s="116" r="AD49"/>
      <c s="116" r="AE49"/>
      <c s="116" r="AF49"/>
      <c s="116" r="AG49"/>
      <c s="116" r="AH49"/>
      <c s="116" r="AI49"/>
      <c s="116" r="AJ49"/>
      <c s="116" r="AK49"/>
      <c s="116" r="AL49"/>
      <c s="116" r="AM49"/>
      <c s="116" r="AN49"/>
      <c s="116" r="AO49"/>
      <c s="116" r="AP49"/>
      <c s="116" r="AQ49"/>
      <c s="116" r="AR49"/>
      <c s="116" r="AS49"/>
      <c s="116" r="AT49"/>
      <c s="116" r="AU49"/>
      <c s="116" r="AV49"/>
      <c s="116" r="AW49"/>
      <c s="116" r="AX49"/>
      <c s="116" r="AY49"/>
      <c s="116" r="AZ49"/>
      <c s="116" r="BA49"/>
      <c s="116" r="BB49"/>
      <c s="116" r="BC49"/>
      <c s="116" r="BD49"/>
      <c s="116" r="BE49"/>
      <c s="116" r="BF49"/>
      <c s="116" r="BG49"/>
    </row>
    <row r="50">
      <c s="104" r="A50"/>
      <c s="8" r="B50"/>
      <c t="s" s="78" r="C50">
        <v>85</v>
      </c>
      <c s="42" r="D50">
        <f>D49/D70</f>
        <v>0.096031532742094</v>
      </c>
      <c s="82" r="E50">
        <f>E49/E70</f>
        <v>0.128965158606344</v>
      </c>
      <c s="82" r="F50"/>
      <c s="82" r="G50"/>
      <c s="82" r="H50"/>
      <c s="82" r="I50"/>
      <c s="82" r="J50"/>
      <c s="116" r="K50"/>
      <c s="116" r="L50"/>
      <c s="2" r="M50">
        <f>AVERAGE(D50:J50)</f>
        <v>0.112498345674219</v>
      </c>
      <c s="116" r="N50"/>
      <c s="116" r="O50"/>
      <c s="116" r="P50"/>
      <c s="116" r="Q50"/>
      <c s="116" r="R50"/>
      <c s="116" r="S50"/>
      <c s="116" r="T50"/>
      <c s="116" r="U50"/>
      <c s="116" r="V50"/>
      <c s="116" r="W50"/>
      <c s="116" r="X50"/>
      <c s="116" r="Y50"/>
      <c s="116" r="Z50"/>
      <c s="116" r="AA50"/>
      <c s="116" r="AB50"/>
      <c s="116" r="AC50"/>
      <c s="116" r="AD50"/>
      <c s="116" r="AE50"/>
      <c s="116" r="AF50"/>
      <c s="116" r="AG50"/>
      <c s="116" r="AH50"/>
      <c s="116" r="AI50"/>
      <c s="116" r="AJ50"/>
      <c s="116" r="AK50"/>
      <c s="116" r="AL50"/>
      <c s="116" r="AM50"/>
      <c s="116" r="AN50"/>
      <c s="116" r="AO50"/>
      <c s="116" r="AP50"/>
      <c s="116" r="AQ50"/>
      <c s="116" r="AR50"/>
      <c s="116" r="AS50"/>
      <c s="116" r="AT50"/>
      <c s="116" r="AU50"/>
      <c s="116" r="AV50"/>
      <c s="116" r="AW50"/>
      <c s="116" r="AX50"/>
      <c s="116" r="AY50"/>
      <c s="116" r="AZ50"/>
      <c s="116" r="BA50"/>
      <c s="116" r="BB50"/>
      <c s="116" r="BC50"/>
      <c s="116" r="BD50"/>
      <c s="116" r="BE50"/>
      <c s="116" r="BF50"/>
      <c s="116" r="BG50"/>
    </row>
    <row r="51">
      <c s="104" r="A51"/>
      <c t="s" s="8" r="B51">
        <v>155</v>
      </c>
      <c t="s" s="78" r="C51">
        <v>154</v>
      </c>
      <c s="63" r="D51">
        <v>583</v>
      </c>
      <c s="86" r="E51">
        <v>496</v>
      </c>
      <c s="86" r="F51">
        <v>1100</v>
      </c>
      <c s="86" r="G51">
        <v>101</v>
      </c>
      <c s="40" r="H51">
        <v>545</v>
      </c>
      <c s="15" r="I51">
        <v>10.25</v>
      </c>
      <c s="15" r="J51"/>
      <c s="116" r="K51"/>
      <c s="116" r="L51"/>
      <c s="116" r="M51">
        <f>SUM(D51:J51)</f>
        <v>2835.25</v>
      </c>
      <c s="116" r="N51"/>
      <c s="116" r="O51"/>
      <c s="116" r="P51"/>
      <c s="116" r="Q51"/>
      <c s="116" r="R51"/>
      <c s="116" r="S51"/>
      <c s="116" r="T51"/>
      <c s="116" r="U51"/>
      <c s="116" r="V51"/>
      <c s="116" r="W51"/>
      <c s="116" r="X51"/>
      <c s="116" r="Y51"/>
      <c s="116" r="Z51"/>
      <c s="116" r="AA51"/>
      <c s="116" r="AB51"/>
      <c s="116" r="AC51"/>
      <c s="116" r="AD51"/>
      <c s="116" r="AE51"/>
      <c s="116" r="AF51"/>
      <c s="116" r="AG51"/>
      <c s="116" r="AH51"/>
      <c s="116" r="AI51"/>
      <c s="116" r="AJ51"/>
      <c s="116" r="AK51"/>
      <c s="116" r="AL51"/>
      <c s="116" r="AM51"/>
      <c s="116" r="AN51"/>
      <c s="116" r="AO51"/>
      <c s="116" r="AP51"/>
      <c s="116" r="AQ51"/>
      <c s="116" r="AR51"/>
      <c s="116" r="AS51"/>
      <c s="116" r="AT51"/>
      <c s="116" r="AU51"/>
      <c s="116" r="AV51"/>
      <c s="116" r="AW51"/>
      <c s="116" r="AX51"/>
      <c s="116" r="AY51"/>
      <c s="116" r="AZ51"/>
      <c s="116" r="BA51"/>
      <c s="116" r="BB51"/>
      <c s="116" r="BC51"/>
      <c s="116" r="BD51"/>
      <c s="116" r="BE51"/>
      <c s="116" r="BF51"/>
      <c s="116" r="BG51"/>
    </row>
    <row r="52">
      <c s="104" r="A52"/>
      <c s="8" r="B52"/>
      <c t="s" s="78" r="C52">
        <v>85</v>
      </c>
      <c s="42" r="D52">
        <f>D51/D71</f>
        <v>0.100621332412841</v>
      </c>
      <c s="82" r="E52">
        <f>E51/E71</f>
        <v>0.106991091265989</v>
      </c>
      <c s="82" r="F52">
        <f>F51/F71</f>
        <v>0.109116159111199</v>
      </c>
      <c s="82" r="G52">
        <f>G51/G71</f>
        <v>0.014641925195709</v>
      </c>
      <c s="82" r="H52">
        <f>H51/H71</f>
        <v>0.067247006274331</v>
      </c>
      <c s="82" r="I52">
        <f>I51/I71</f>
        <v>0.004225061830173</v>
      </c>
      <c s="82" r="J52"/>
      <c s="116" r="K52"/>
      <c s="116" r="L52"/>
      <c s="2" r="M52">
        <f>M51/M71</f>
        <v>0.074731116901054</v>
      </c>
      <c s="116" r="N52"/>
      <c s="116" r="O52"/>
      <c s="116" r="P52"/>
      <c s="116" r="Q52"/>
      <c s="116" r="R52"/>
      <c s="116" r="S52"/>
      <c s="116" r="T52"/>
      <c s="116" r="U52"/>
      <c s="116" r="V52"/>
      <c s="116" r="W52"/>
      <c s="116" r="X52"/>
      <c s="116" r="Y52"/>
      <c s="116" r="Z52"/>
      <c s="116" r="AA52"/>
      <c s="116" r="AB52"/>
      <c s="116" r="AC52"/>
      <c s="116" r="AD52"/>
      <c s="116" r="AE52"/>
      <c s="116" r="AF52"/>
      <c s="116" r="AG52"/>
      <c s="116" r="AH52"/>
      <c s="116" r="AI52"/>
      <c s="116" r="AJ52"/>
      <c s="116" r="AK52"/>
      <c s="116" r="AL52"/>
      <c s="116" r="AM52"/>
      <c s="116" r="AN52"/>
      <c s="116" r="AO52"/>
      <c s="116" r="AP52"/>
      <c s="116" r="AQ52"/>
      <c s="116" r="AR52"/>
      <c s="116" r="AS52"/>
      <c s="116" r="AT52"/>
      <c s="116" r="AU52"/>
      <c s="116" r="AV52"/>
      <c s="116" r="AW52"/>
      <c s="116" r="AX52"/>
      <c s="116" r="AY52"/>
      <c s="116" r="AZ52"/>
      <c s="116" r="BA52"/>
      <c s="116" r="BB52"/>
      <c s="116" r="BC52"/>
      <c s="116" r="BD52"/>
      <c s="116" r="BE52"/>
      <c s="116" r="BF52"/>
      <c s="116" r="BG52"/>
    </row>
    <row r="53">
      <c s="104" r="A53"/>
      <c t="s" s="8" r="B53">
        <v>156</v>
      </c>
      <c t="s" s="78" r="C53">
        <v>154</v>
      </c>
      <c s="63" r="D53">
        <f>D51-D49</f>
        <v>47</v>
      </c>
      <c s="86" r="E53">
        <f>E51-E49</f>
        <v>0</v>
      </c>
      <c s="86" r="F53">
        <f>F51-F49</f>
        <v>-16</v>
      </c>
      <c s="86" r="G53">
        <f>G51-G49</f>
        <v>93</v>
      </c>
      <c s="86" r="H53">
        <f>H51-H49</f>
        <v>117</v>
      </c>
      <c s="86" r="I53">
        <f>I51-I49</f>
        <v>10.25</v>
      </c>
      <c s="86" r="J53"/>
      <c s="86" r="K53"/>
      <c s="86" r="L53"/>
      <c s="116" r="M53"/>
      <c s="116" r="N53"/>
      <c s="116" r="O53"/>
      <c s="116" r="P53"/>
      <c s="116" r="Q53"/>
      <c s="116" r="R53"/>
      <c s="116" r="S53"/>
      <c s="116" r="T53"/>
      <c s="116" r="U53"/>
      <c s="116" r="V53"/>
      <c s="116" r="W53"/>
      <c s="116" r="X53"/>
      <c s="116" r="Y53"/>
      <c s="116" r="Z53"/>
      <c s="116" r="AA53"/>
      <c s="116" r="AB53"/>
      <c s="116" r="AC53"/>
      <c s="116" r="AD53"/>
      <c s="116" r="AE53"/>
      <c s="116" r="AF53"/>
      <c s="116" r="AG53"/>
      <c s="116" r="AH53"/>
      <c s="116" r="AI53"/>
      <c s="116" r="AJ53"/>
      <c s="116" r="AK53"/>
      <c s="116" r="AL53"/>
      <c s="116" r="AM53"/>
      <c s="116" r="AN53"/>
      <c s="116" r="AO53"/>
      <c s="116" r="AP53"/>
      <c s="116" r="AQ53"/>
      <c s="116" r="AR53"/>
      <c s="116" r="AS53"/>
      <c s="116" r="AT53"/>
      <c s="116" r="AU53"/>
      <c s="116" r="AV53"/>
      <c s="116" r="AW53"/>
      <c s="116" r="AX53"/>
      <c s="116" r="AY53"/>
      <c s="116" r="AZ53"/>
      <c s="116" r="BA53"/>
      <c s="116" r="BB53"/>
      <c s="116" r="BC53"/>
      <c s="116" r="BD53"/>
      <c s="116" r="BE53"/>
      <c s="116" r="BF53"/>
      <c s="116" r="BG53"/>
    </row>
    <row r="54">
      <c s="104" r="A54"/>
      <c s="8" r="B54"/>
      <c t="s" s="78" r="C54">
        <v>85</v>
      </c>
      <c s="114" r="D54">
        <f>IF((D49=0),"!",(D51/D49))</f>
        <v>1.08768656716418</v>
      </c>
      <c s="64" r="E54">
        <f>IF((E49=0),"!",(E51/E49))</f>
        <v>1</v>
      </c>
      <c s="64" r="F54">
        <f>IF((F49=0),"!",(F51/F49))</f>
        <v>0.985663082437276</v>
      </c>
      <c s="64" r="G54"/>
      <c s="64" r="H54">
        <f>IF((H49=0),"!",(H51/H49))</f>
        <v>1.27336448598131</v>
      </c>
      <c t="str" s="64" r="I54">
        <f>IF((I49=0),"!",(I51/I49))</f>
        <v>!</v>
      </c>
      <c t="str" s="64" r="J54">
        <f>IF((J49=0),"!",(J51/J49))</f>
        <v>!</v>
      </c>
      <c t="str" s="64" r="K54">
        <f>IF((K49=0),"!",(K51/K49))</f>
        <v>!</v>
      </c>
      <c t="str" s="64" r="L54">
        <f>IF((L49=0),"!",(L51/L49))</f>
        <v>!</v>
      </c>
      <c s="3" r="M54">
        <f>AVERAGE(D54:J54)</f>
        <v>1.08667853389569</v>
      </c>
      <c s="12" r="N54"/>
      <c s="12" r="O54"/>
      <c s="12" r="P54"/>
      <c s="12" r="Q54"/>
      <c s="12" r="R54"/>
      <c s="12" r="S54"/>
      <c s="12" r="T54"/>
      <c s="12" r="U54"/>
      <c s="12" r="V54"/>
      <c s="12" r="W54"/>
      <c s="12" r="X54"/>
      <c s="12" r="Y54"/>
      <c s="12" r="Z54"/>
      <c s="116" r="AA54"/>
      <c s="116" r="AB54"/>
      <c s="116" r="AC54"/>
      <c s="116" r="AD54"/>
      <c s="116" r="AE54"/>
      <c s="116" r="AF54"/>
      <c s="116" r="AG54"/>
      <c s="116" r="AH54"/>
      <c s="116" r="AI54"/>
      <c s="116" r="AJ54"/>
      <c s="116" r="AK54"/>
      <c s="116" r="AL54"/>
      <c s="116" r="AM54"/>
      <c s="116" r="AN54"/>
      <c s="116" r="AO54"/>
      <c s="116" r="AP54"/>
      <c s="116" r="AQ54"/>
      <c s="116" r="AR54"/>
      <c s="116" r="AS54"/>
      <c s="116" r="AT54"/>
      <c s="116" r="AU54"/>
      <c s="116" r="AV54"/>
      <c s="116" r="AW54"/>
      <c s="116" r="AX54"/>
      <c s="116" r="AY54"/>
      <c s="116" r="AZ54"/>
      <c s="116" r="BA54"/>
      <c s="116" r="BB54"/>
      <c s="116" r="BC54"/>
      <c s="116" r="BD54"/>
      <c s="116" r="BE54"/>
      <c s="116" r="BF54"/>
      <c s="116" r="BG54"/>
    </row>
    <row r="55">
      <c s="62" r="A55"/>
      <c t="s" s="8" r="B55">
        <v>157</v>
      </c>
      <c t="s" s="78" r="C55">
        <v>85</v>
      </c>
      <c s="44" r="D55">
        <f>IF((D51=0), "!",( D51/SUM(D$25,D$31)))</f>
        <v>0.2080248345257</v>
      </c>
      <c s="44" r="E55">
        <f>IF((E51=0), "!",( E51/SUM(E$25,E$31)))</f>
        <v>0.225352112676056</v>
      </c>
      <c s="44" r="F55">
        <f>IF((F51=0), "!",( F51/SUM(F$25,F$31)))</f>
        <v>0.221628972951191</v>
      </c>
      <c s="44" r="G55">
        <f>IF((G51=0), "!",( G51/SUM(G$25,G$31)))</f>
        <v>0.03502080443828</v>
      </c>
      <c s="44" r="H55">
        <f>IF((H51=0), "!",( H51/SUM(H$25,H$31)))</f>
        <v>0.15846708536869</v>
      </c>
      <c s="44" r="I55">
        <f>IF((I51=0), "!",( I51/SUM(I$25,I$31)))</f>
        <v>0.007399386392348</v>
      </c>
      <c t="str" s="44" r="J55">
        <f>IF((J51=0), "!",( J51/SUM(J$25,J$31)))</f>
        <v>!</v>
      </c>
      <c t="str" s="44" r="K55">
        <f>IF((K51=0), "!",( K51/SUM(K$25,K$31)))</f>
        <v>!</v>
      </c>
      <c t="str" s="44" r="L55">
        <f>IF((L51=0), "!",( L51/SUM(L$25,L$31)))</f>
        <v>!</v>
      </c>
      <c s="29" r="M55">
        <f>AVERAGE(D55:I55)</f>
        <v>0.142648866058711</v>
      </c>
      <c s="23" r="N55"/>
      <c s="12" r="O55"/>
      <c s="12" r="P55"/>
      <c s="12" r="Q55"/>
      <c s="12" r="R55"/>
      <c s="12" r="S55"/>
      <c s="12" r="T55"/>
      <c s="12" r="U55"/>
      <c s="12" r="V55"/>
      <c s="12" r="W55"/>
      <c s="12" r="X55"/>
      <c s="12" r="Y55"/>
      <c s="12" r="Z55"/>
      <c s="12" r="AA55"/>
      <c s="12" r="AB55"/>
      <c s="116" r="AC55"/>
      <c s="47" r="AD55"/>
      <c s="116" r="AE55"/>
      <c s="116" r="AF55"/>
      <c s="116" r="AG55"/>
      <c s="116" r="AH55"/>
      <c s="116" r="AI55"/>
      <c s="116" r="AJ55"/>
      <c s="116" r="AK55"/>
      <c s="116" r="AL55"/>
      <c s="116" r="AM55"/>
      <c s="116" r="AN55"/>
      <c s="116" r="AO55"/>
      <c s="116" r="AP55"/>
      <c s="116" r="AQ55"/>
      <c s="116" r="AR55"/>
      <c s="116" r="AS55"/>
      <c s="116" r="AT55"/>
      <c s="116" r="AU55"/>
      <c s="116" r="AV55"/>
      <c s="116" r="AW55"/>
      <c s="116" r="AX55"/>
      <c s="116" r="AY55"/>
      <c s="116" r="AZ55"/>
      <c s="116" r="BA55"/>
      <c s="116" r="BB55"/>
      <c s="116" r="BC55"/>
      <c s="116" r="BD55"/>
      <c s="116" r="BE55"/>
      <c s="116" r="BF55"/>
      <c s="116" r="BG55"/>
    </row>
    <row r="56">
      <c t="s" s="72" r="A56">
        <v>163</v>
      </c>
      <c t="s" s="8" r="B56">
        <v>153</v>
      </c>
      <c t="s" s="78" r="C56">
        <v>154</v>
      </c>
      <c s="113" r="D56">
        <v>24</v>
      </c>
      <c s="93" r="E56">
        <v>0</v>
      </c>
      <c s="93" r="F56">
        <v>0</v>
      </c>
      <c s="93" r="G56">
        <v>0</v>
      </c>
      <c s="93" r="H56">
        <v>0</v>
      </c>
      <c s="93" r="I56"/>
      <c s="93" r="J56"/>
      <c s="35" r="K56"/>
      <c s="35" r="L56"/>
      <c s="24" r="M56"/>
      <c s="116" r="N56"/>
      <c s="116" r="O56"/>
      <c s="116" r="P56"/>
      <c s="116" r="Q56"/>
      <c s="116" r="R56"/>
      <c s="116" r="S56"/>
      <c s="116" r="T56"/>
      <c s="116" r="U56"/>
      <c s="116" r="V56"/>
      <c s="116" r="W56"/>
      <c s="116" r="X56"/>
      <c s="116" r="Y56"/>
      <c s="116" r="Z56"/>
      <c s="116" r="AA56"/>
      <c s="116" r="AB56"/>
      <c s="116" r="AC56"/>
      <c s="116" r="AD56"/>
      <c s="116" r="AE56"/>
      <c s="116" r="AF56"/>
      <c s="116" r="AG56"/>
      <c s="116" r="AH56"/>
      <c s="116" r="AI56"/>
      <c s="116" r="AJ56"/>
      <c s="116" r="AK56"/>
      <c s="116" r="AL56"/>
      <c s="116" r="AM56"/>
      <c s="116" r="AN56"/>
      <c s="116" r="AO56"/>
      <c s="116" r="AP56"/>
      <c s="116" r="AQ56"/>
      <c s="116" r="AR56"/>
      <c s="116" r="AS56"/>
      <c s="116" r="AT56"/>
      <c s="116" r="AU56"/>
      <c s="116" r="AV56"/>
      <c s="116" r="AW56"/>
      <c s="116" r="AX56"/>
      <c s="116" r="AY56"/>
      <c s="116" r="AZ56"/>
      <c s="116" r="BA56"/>
      <c s="116" r="BB56"/>
      <c s="116" r="BC56"/>
      <c s="116" r="BD56"/>
      <c s="116" r="BE56"/>
      <c s="116" r="BF56"/>
      <c s="116" r="BG56"/>
    </row>
    <row r="57">
      <c s="137" r="A57"/>
      <c s="8" r="B57"/>
      <c t="s" s="78" r="C57">
        <v>85</v>
      </c>
      <c s="42" r="D57">
        <f>D56/D70</f>
        <v>0.004299919376512</v>
      </c>
      <c s="82" r="E57"/>
      <c s="82" r="F57"/>
      <c s="82" r="G57"/>
      <c s="82" r="H57"/>
      <c s="82" r="I57"/>
      <c s="82" r="J57"/>
      <c s="116" r="K57"/>
      <c s="116" r="L57"/>
      <c s="2" r="M57">
        <f>AVERAGE(D57:J57)</f>
        <v>0.004299919376512</v>
      </c>
      <c s="116" r="N57"/>
      <c s="116" r="O57"/>
      <c s="116" r="P57"/>
      <c s="116" r="Q57"/>
      <c s="116" r="R57"/>
      <c s="116" r="S57"/>
      <c s="116" r="T57"/>
      <c s="116" r="U57"/>
      <c s="116" r="V57"/>
      <c s="116" r="W57"/>
      <c s="116" r="X57"/>
      <c s="116" r="Y57"/>
      <c s="116" r="Z57"/>
      <c s="116" r="AA57"/>
      <c s="116" r="AB57"/>
      <c s="116" r="AC57"/>
      <c s="116" r="AD57"/>
      <c s="116" r="AE57"/>
      <c s="116" r="AF57"/>
      <c s="116" r="AG57"/>
      <c s="116" r="AH57"/>
      <c s="116" r="AI57"/>
      <c s="116" r="AJ57"/>
      <c s="116" r="AK57"/>
      <c s="116" r="AL57"/>
      <c s="116" r="AM57"/>
      <c s="116" r="AN57"/>
      <c s="116" r="AO57"/>
      <c s="116" r="AP57"/>
      <c s="116" r="AQ57"/>
      <c s="116" r="AR57"/>
      <c s="116" r="AS57"/>
      <c s="116" r="AT57"/>
      <c s="116" r="AU57"/>
      <c s="116" r="AV57"/>
      <c s="116" r="AW57"/>
      <c s="116" r="AX57"/>
      <c s="116" r="AY57"/>
      <c s="116" r="AZ57"/>
      <c s="116" r="BA57"/>
      <c s="116" r="BB57"/>
      <c s="116" r="BC57"/>
      <c s="116" r="BD57"/>
      <c s="116" r="BE57"/>
      <c s="116" r="BF57"/>
      <c s="116" r="BG57"/>
    </row>
    <row r="58">
      <c s="137" r="A58"/>
      <c t="s" s="8" r="B58">
        <v>155</v>
      </c>
      <c t="s" s="78" r="C58">
        <v>154</v>
      </c>
      <c s="63" r="D58">
        <v>73.1</v>
      </c>
      <c s="86" r="E58">
        <v>0</v>
      </c>
      <c s="86" r="F58">
        <v>0</v>
      </c>
      <c s="86" r="G58">
        <v>10</v>
      </c>
      <c s="86" r="H58">
        <v>46.75</v>
      </c>
      <c s="40" r="I58">
        <v>47.5</v>
      </c>
      <c s="40" r="J58"/>
      <c s="116" r="K58"/>
      <c s="116" r="L58"/>
      <c s="116" r="M58">
        <f>SUM(D58:J58)</f>
        <v>177.35</v>
      </c>
      <c s="116" r="N58"/>
      <c s="116" r="O58"/>
      <c s="116" r="P58"/>
      <c s="116" r="Q58"/>
      <c s="116" r="R58"/>
      <c s="116" r="S58"/>
      <c s="116" r="T58"/>
      <c s="116" r="U58"/>
      <c s="116" r="V58"/>
      <c s="116" r="W58"/>
      <c s="116" r="X58"/>
      <c s="116" r="Y58"/>
      <c s="116" r="Z58"/>
      <c s="116" r="AA58"/>
      <c s="116" r="AB58"/>
      <c s="116" r="AC58"/>
      <c s="116" r="AD58"/>
      <c s="116" r="AE58"/>
      <c s="116" r="AF58"/>
      <c s="116" r="AG58"/>
      <c s="116" r="AH58"/>
      <c s="116" r="AI58"/>
      <c s="116" r="AJ58"/>
      <c s="116" r="AK58"/>
      <c s="116" r="AL58"/>
      <c s="116" r="AM58"/>
      <c s="116" r="AN58"/>
      <c s="116" r="AO58"/>
      <c s="116" r="AP58"/>
      <c s="116" r="AQ58"/>
      <c s="116" r="AR58"/>
      <c s="116" r="AS58"/>
      <c s="116" r="AT58"/>
      <c s="116" r="AU58"/>
      <c s="116" r="AV58"/>
      <c s="116" r="AW58"/>
      <c s="116" r="AX58"/>
      <c s="116" r="AY58"/>
      <c s="116" r="AZ58"/>
      <c s="116" r="BA58"/>
      <c s="116" r="BB58"/>
      <c s="116" r="BC58"/>
      <c s="116" r="BD58"/>
      <c s="116" r="BE58"/>
      <c s="116" r="BF58"/>
      <c s="116" r="BG58"/>
    </row>
    <row r="59">
      <c s="137" r="A59"/>
      <c s="8" r="B59"/>
      <c t="s" s="78" r="C59">
        <v>85</v>
      </c>
      <c s="42" r="D59">
        <f>D58/D71</f>
        <v>0.012616499827408</v>
      </c>
      <c s="82" r="E59"/>
      <c s="82" r="F59"/>
      <c s="82" r="G59">
        <f>G58/G71</f>
        <v>0.001449695563932</v>
      </c>
      <c s="82" r="H59">
        <f>H58/H71</f>
        <v>0.005768435859312</v>
      </c>
      <c s="82" r="I59">
        <f>I58/I71</f>
        <v>0.019579554822754</v>
      </c>
      <c s="82" r="J59"/>
      <c s="116" r="K59"/>
      <c s="116" r="L59"/>
      <c s="2" r="M59">
        <f>M58/M71</f>
        <v>0.00467456611671</v>
      </c>
      <c s="116" r="N59"/>
      <c s="116" r="O59"/>
      <c s="116" r="P59"/>
      <c s="116" r="Q59"/>
      <c s="116" r="R59"/>
      <c s="116" r="S59"/>
      <c s="116" r="T59"/>
      <c s="116" r="U59"/>
      <c s="116" r="V59"/>
      <c s="116" r="W59"/>
      <c s="116" r="X59"/>
      <c s="116" r="Y59"/>
      <c s="116" r="Z59"/>
      <c s="116" r="AA59"/>
      <c s="116" r="AB59"/>
      <c s="116" r="AC59"/>
      <c s="116" r="AD59"/>
      <c s="116" r="AE59"/>
      <c s="116" r="AF59"/>
      <c s="116" r="AG59"/>
      <c s="116" r="AH59"/>
      <c s="116" r="AI59"/>
      <c s="116" r="AJ59"/>
      <c s="116" r="AK59"/>
      <c s="116" r="AL59"/>
      <c s="116" r="AM59"/>
      <c s="116" r="AN59"/>
      <c s="116" r="AO59"/>
      <c s="116" r="AP59"/>
      <c s="116" r="AQ59"/>
      <c s="116" r="AR59"/>
      <c s="116" r="AS59"/>
      <c s="116" r="AT59"/>
      <c s="116" r="AU59"/>
      <c s="116" r="AV59"/>
      <c s="116" r="AW59"/>
      <c s="116" r="AX59"/>
      <c s="116" r="AY59"/>
      <c s="116" r="AZ59"/>
      <c s="116" r="BA59"/>
      <c s="116" r="BB59"/>
      <c s="116" r="BC59"/>
      <c s="116" r="BD59"/>
      <c s="116" r="BE59"/>
      <c s="116" r="BF59"/>
      <c s="116" r="BG59"/>
    </row>
    <row r="60">
      <c s="137" r="A60"/>
      <c t="s" s="8" r="B60">
        <v>156</v>
      </c>
      <c t="s" s="78" r="C60">
        <v>154</v>
      </c>
      <c s="63" r="D60">
        <f>D58-D56</f>
        <v>49.1</v>
      </c>
      <c s="86" r="E60">
        <f>E58-E56</f>
        <v>0</v>
      </c>
      <c s="86" r="F60">
        <f>F58-F56</f>
        <v>0</v>
      </c>
      <c s="86" r="G60">
        <f>G58-G56</f>
        <v>10</v>
      </c>
      <c s="86" r="H60">
        <f>H58-H56</f>
        <v>46.75</v>
      </c>
      <c s="86" r="I60">
        <f>I58-I56</f>
        <v>47.5</v>
      </c>
      <c s="86" r="J60"/>
      <c s="86" r="K60"/>
      <c s="86" r="L60"/>
      <c s="116" r="M60"/>
      <c s="116" r="N60"/>
      <c s="116" r="O60"/>
      <c s="116" r="P60"/>
      <c s="116" r="Q60"/>
      <c s="116" r="R60"/>
      <c s="116" r="S60"/>
      <c s="116" r="T60"/>
      <c s="116" r="U60"/>
      <c s="116" r="V60"/>
      <c s="116" r="W60"/>
      <c s="116" r="X60"/>
      <c s="116" r="Y60"/>
      <c s="116" r="Z60"/>
      <c s="116" r="AA60"/>
      <c s="116" r="AB60"/>
      <c s="116" r="AC60"/>
      <c s="116" r="AD60"/>
      <c s="116" r="AE60"/>
      <c s="116" r="AF60"/>
      <c s="116" r="AG60"/>
      <c s="116" r="AH60"/>
      <c s="116" r="AI60"/>
      <c s="116" r="AJ60"/>
      <c s="116" r="AK60"/>
      <c s="116" r="AL60"/>
      <c s="116" r="AM60"/>
      <c s="116" r="AN60"/>
      <c s="116" r="AO60"/>
      <c s="116" r="AP60"/>
      <c s="116" r="AQ60"/>
      <c s="116" r="AR60"/>
      <c s="116" r="AS60"/>
      <c s="116" r="AT60"/>
      <c s="116" r="AU60"/>
      <c s="116" r="AV60"/>
      <c s="116" r="AW60"/>
      <c s="116" r="AX60"/>
      <c s="116" r="AY60"/>
      <c s="116" r="AZ60"/>
      <c s="116" r="BA60"/>
      <c s="116" r="BB60"/>
      <c s="116" r="BC60"/>
      <c s="116" r="BD60"/>
      <c s="116" r="BE60"/>
      <c s="116" r="BF60"/>
      <c s="116" r="BG60"/>
    </row>
    <row r="61">
      <c s="137" r="A61"/>
      <c s="8" r="B61"/>
      <c t="s" s="78" r="C61">
        <v>85</v>
      </c>
      <c s="114" r="D61">
        <f>IF((D56=0),"!",(D58/D56))</f>
        <v>3.04583333333333</v>
      </c>
      <c t="str" s="64" r="E61">
        <f>IF((E56=0),"!",(E58/E56))</f>
        <v>!</v>
      </c>
      <c t="str" s="64" r="F61">
        <f>IF((F56=0),"!",(F58/F56))</f>
        <v>!</v>
      </c>
      <c t="str" s="64" r="G61">
        <f>IF((G56=0),"!",(G58/G56))</f>
        <v>!</v>
      </c>
      <c t="str" s="64" r="H61">
        <f>IF((H56=0),"!",(H58/H56))</f>
        <v>!</v>
      </c>
      <c t="str" s="64" r="I61">
        <f>IF((I56=0),"!",(I58/I56))</f>
        <v>!</v>
      </c>
      <c t="str" s="64" r="J61">
        <f>IF((J56=0),"!",(J58/J56))</f>
        <v>!</v>
      </c>
      <c t="str" s="64" r="K61">
        <f>IF((K56=0),"!",(K58/K56))</f>
        <v>!</v>
      </c>
      <c t="str" s="64" r="L61">
        <f>IF((L56=0),"!",(L58/L56))</f>
        <v>!</v>
      </c>
      <c s="3" r="M61">
        <f>AVERAGE(D61:J61)</f>
        <v>3.04583333333333</v>
      </c>
      <c s="116" r="N61"/>
      <c s="116" r="O61"/>
      <c s="116" r="P61"/>
      <c s="116" r="Q61"/>
      <c s="116" r="R61"/>
      <c s="116" r="S61"/>
      <c s="116" r="T61"/>
      <c s="116" r="U61"/>
      <c s="116" r="V61"/>
      <c s="116" r="W61"/>
      <c s="116" r="X61"/>
      <c s="116" r="Y61"/>
      <c s="116" r="Z61"/>
      <c s="116" r="AA61"/>
      <c s="116" r="AB61"/>
      <c s="116" r="AC61"/>
      <c s="116" r="AD61"/>
      <c s="116" r="AE61"/>
      <c s="116" r="AF61"/>
      <c s="116" r="AG61"/>
      <c s="116" r="AH61"/>
      <c s="116" r="AI61"/>
      <c s="116" r="AJ61"/>
      <c s="116" r="AK61"/>
      <c s="116" r="AL61"/>
      <c s="116" r="AM61"/>
      <c s="116" r="AN61"/>
      <c s="116" r="AO61"/>
      <c s="116" r="AP61"/>
      <c s="116" r="AQ61"/>
      <c s="116" r="AR61"/>
      <c s="116" r="AS61"/>
      <c s="116" r="AT61"/>
      <c s="116" r="AU61"/>
      <c s="116" r="AV61"/>
      <c s="116" r="AW61"/>
      <c s="116" r="AX61"/>
      <c s="116" r="AY61"/>
      <c s="116" r="AZ61"/>
      <c s="116" r="BA61"/>
      <c s="116" r="BB61"/>
      <c s="116" r="BC61"/>
      <c s="116" r="BD61"/>
      <c s="116" r="BE61"/>
      <c s="116" r="BF61"/>
      <c s="116" r="BG61"/>
    </row>
    <row r="62">
      <c s="13" r="A62"/>
      <c t="s" s="8" r="B62">
        <v>157</v>
      </c>
      <c t="s" s="78" r="C62">
        <v>85</v>
      </c>
      <c s="44" r="D62">
        <f>IF((D58=0), "!",( D58/SUM(D$25,D$31)))</f>
        <v>0.026083388342759</v>
      </c>
      <c t="str" s="44" r="E62">
        <f>IF((E58=0), "!",( E58/SUM(E$25,E$31)))</f>
        <v>!</v>
      </c>
      <c t="str" s="44" r="F62">
        <f>IF((F58=0), "!",( F58/SUM(F$25,F$31)))</f>
        <v>!</v>
      </c>
      <c s="44" r="G62">
        <f>IF((G58=0), "!",( G58/SUM(G$25,G$31)))</f>
        <v>0.003467406380028</v>
      </c>
      <c s="44" r="H62">
        <f>IF((H58=0), "!",( H58/SUM(H$25,H$31)))</f>
        <v>0.013593277506397</v>
      </c>
      <c s="44" r="I62">
        <f>IF((I58=0), "!",( I58/SUM(I$25,I$31)))</f>
        <v>0.034289839379173</v>
      </c>
      <c t="str" s="44" r="J62">
        <f>IF((J58=0), "!",( J58/SUM(J$25,J$31)))</f>
        <v>!</v>
      </c>
      <c t="str" s="44" r="K62">
        <f>IF((K58=0), "!",( K58/SUM(K$25,K$31)))</f>
        <v>!</v>
      </c>
      <c t="str" s="44" r="L62">
        <f>IF((L58=0), "!",( L58/SUM(L$25,L$31)))</f>
        <v>!</v>
      </c>
      <c s="29" r="M62">
        <f>AVERAGE(D62:I62)</f>
        <v>0.019358477902089</v>
      </c>
      <c s="23" r="N62"/>
      <c s="12" r="O62"/>
      <c s="12" r="P62"/>
      <c s="12" r="Q62"/>
      <c s="12" r="R62"/>
      <c s="12" r="S62"/>
      <c s="12" r="T62"/>
      <c s="12" r="U62"/>
      <c s="12" r="V62"/>
      <c s="12" r="W62"/>
      <c s="12" r="X62"/>
      <c s="12" r="Y62"/>
      <c s="12" r="Z62"/>
      <c s="12" r="AA62"/>
      <c s="12" r="AB62"/>
      <c s="116" r="AC62"/>
      <c s="47" r="AD62"/>
      <c s="116" r="AE62"/>
      <c s="116" r="AF62"/>
      <c s="116" r="AG62"/>
      <c s="116" r="AH62"/>
      <c s="116" r="AI62"/>
      <c s="116" r="AJ62"/>
      <c s="116" r="AK62"/>
      <c s="116" r="AL62"/>
      <c s="116" r="AM62"/>
      <c s="116" r="AN62"/>
      <c s="116" r="AO62"/>
      <c s="116" r="AP62"/>
      <c s="116" r="AQ62"/>
      <c s="116" r="AR62"/>
      <c s="116" r="AS62"/>
      <c s="116" r="AT62"/>
      <c s="116" r="AU62"/>
      <c s="116" r="AV62"/>
      <c s="116" r="AW62"/>
      <c s="116" r="AX62"/>
      <c s="116" r="AY62"/>
      <c s="116" r="AZ62"/>
      <c s="116" r="BA62"/>
      <c s="116" r="BB62"/>
      <c s="116" r="BC62"/>
      <c s="116" r="BD62"/>
      <c s="116" r="BE62"/>
      <c s="116" r="BF62"/>
      <c s="116" r="BG62"/>
    </row>
    <row r="63">
      <c t="s" s="141" r="A63">
        <v>60</v>
      </c>
      <c t="s" s="8" r="B63">
        <v>153</v>
      </c>
      <c t="s" s="78" r="C63">
        <v>154</v>
      </c>
      <c s="113" r="D63">
        <v>0</v>
      </c>
      <c s="93" r="E63">
        <v>8</v>
      </c>
      <c s="93" r="F63">
        <v>0</v>
      </c>
      <c s="93" r="G63">
        <v>16</v>
      </c>
      <c s="93" r="H63">
        <v>193</v>
      </c>
      <c s="93" r="I63"/>
      <c s="93" r="J63"/>
      <c s="35" r="K63"/>
      <c s="35" r="L63"/>
      <c s="24" r="M63"/>
      <c s="116" r="N63"/>
      <c s="116" r="O63"/>
      <c s="116" r="P63"/>
      <c s="116" r="Q63"/>
      <c s="116" r="R63"/>
      <c s="116" r="S63"/>
      <c s="116" r="T63"/>
      <c s="116" r="U63"/>
      <c s="116" r="V63"/>
      <c s="116" r="W63"/>
      <c s="116" r="X63"/>
      <c s="116" r="Y63"/>
      <c s="116" r="Z63"/>
      <c s="116" r="AA63"/>
      <c s="116" r="AB63"/>
      <c s="116" r="AC63"/>
      <c s="116" r="AD63"/>
      <c s="116" r="AE63"/>
      <c s="116" r="AF63"/>
      <c s="116" r="AG63"/>
      <c s="116" r="AH63"/>
      <c s="116" r="AI63"/>
      <c s="116" r="AJ63"/>
      <c s="116" r="AK63"/>
      <c s="116" r="AL63"/>
      <c s="116" r="AM63"/>
      <c s="116" r="AN63"/>
      <c s="116" r="AO63"/>
      <c s="116" r="AP63"/>
      <c s="116" r="AQ63"/>
      <c s="116" r="AR63"/>
      <c s="116" r="AS63"/>
      <c s="116" r="AT63"/>
      <c s="116" r="AU63"/>
      <c s="116" r="AV63"/>
      <c s="116" r="AW63"/>
      <c s="116" r="AX63"/>
      <c s="116" r="AY63"/>
      <c s="116" r="AZ63"/>
      <c s="116" r="BA63"/>
      <c s="116" r="BB63"/>
      <c s="116" r="BC63"/>
      <c s="116" r="BD63"/>
      <c s="116" r="BE63"/>
      <c s="116" r="BF63"/>
      <c s="116" r="BG63"/>
    </row>
    <row r="64">
      <c s="104" r="A64"/>
      <c s="8" r="B64"/>
      <c t="s" s="78" r="C64">
        <v>85</v>
      </c>
      <c s="42" r="D64"/>
      <c s="82" r="E64"/>
      <c s="82" r="F64"/>
      <c s="82" r="G64"/>
      <c s="82" r="H64"/>
      <c s="82" r="I64"/>
      <c s="82" r="J64"/>
      <c s="116" r="K64"/>
      <c s="116" r="L64"/>
      <c t="str" s="2" r="M64">
        <f>AVERAGE(D64:J64)</f>
        <v>#DIV/0!:noData</v>
      </c>
      <c s="116" r="N64"/>
      <c s="116" r="O64"/>
      <c s="116" r="P64"/>
      <c s="116" r="Q64"/>
      <c s="116" r="R64"/>
      <c s="116" r="S64"/>
      <c s="116" r="T64"/>
      <c s="116" r="U64"/>
      <c s="116" r="V64"/>
      <c s="116" r="W64"/>
      <c s="116" r="X64"/>
      <c s="116" r="Y64"/>
      <c s="116" r="Z64"/>
      <c s="116" r="AA64"/>
      <c s="116" r="AB64"/>
      <c s="116" r="AC64"/>
      <c s="116" r="AD64"/>
      <c s="116" r="AE64"/>
      <c s="116" r="AF64"/>
      <c s="116" r="AG64"/>
      <c s="116" r="AH64"/>
      <c s="116" r="AI64"/>
      <c s="116" r="AJ64"/>
      <c s="116" r="AK64"/>
      <c s="116" r="AL64"/>
      <c s="116" r="AM64"/>
      <c s="116" r="AN64"/>
      <c s="116" r="AO64"/>
      <c s="116" r="AP64"/>
      <c s="116" r="AQ64"/>
      <c s="116" r="AR64"/>
      <c s="116" r="AS64"/>
      <c s="116" r="AT64"/>
      <c s="116" r="AU64"/>
      <c s="116" r="AV64"/>
      <c s="116" r="AW64"/>
      <c s="116" r="AX64"/>
      <c s="116" r="AY64"/>
      <c s="116" r="AZ64"/>
      <c s="116" r="BA64"/>
      <c s="116" r="BB64"/>
      <c s="116" r="BC64"/>
      <c s="116" r="BD64"/>
      <c s="116" r="BE64"/>
      <c s="116" r="BF64"/>
      <c s="116" r="BG64"/>
    </row>
    <row r="65">
      <c s="104" r="A65"/>
      <c t="s" s="8" r="B65">
        <v>155</v>
      </c>
      <c t="s" s="78" r="C65">
        <v>154</v>
      </c>
      <c s="63" r="D65">
        <v>0</v>
      </c>
      <c s="86" r="E65">
        <v>10.65</v>
      </c>
      <c s="86" r="F65">
        <v>4</v>
      </c>
      <c s="86" r="G65">
        <v>5</v>
      </c>
      <c s="40" r="H65">
        <v>436.75</v>
      </c>
      <c s="86" r="I65"/>
      <c s="86" r="J65"/>
      <c s="116" r="K65"/>
      <c s="116" r="L65"/>
      <c s="116" r="M65">
        <f>SUM(D65:J65)</f>
        <v>456.4</v>
      </c>
      <c s="116" r="N65"/>
      <c s="116" r="O65"/>
      <c s="116" r="P65"/>
      <c s="116" r="Q65"/>
      <c s="116" r="R65"/>
      <c s="116" r="S65"/>
      <c s="116" r="T65"/>
      <c s="116" r="U65"/>
      <c s="116" r="V65"/>
      <c s="116" r="W65"/>
      <c s="116" r="X65"/>
      <c s="116" r="Y65"/>
      <c s="116" r="Z65"/>
      <c s="116" r="AA65"/>
      <c s="116" r="AB65"/>
      <c s="116" r="AC65"/>
      <c s="116" r="AD65"/>
      <c s="116" r="AE65"/>
      <c s="116" r="AF65"/>
      <c s="116" r="AG65"/>
      <c s="116" r="AH65"/>
      <c s="116" r="AI65"/>
      <c s="116" r="AJ65"/>
      <c s="116" r="AK65"/>
      <c s="116" r="AL65"/>
      <c s="116" r="AM65"/>
      <c s="116" r="AN65"/>
      <c s="116" r="AO65"/>
      <c s="116" r="AP65"/>
      <c s="116" r="AQ65"/>
      <c s="116" r="AR65"/>
      <c s="116" r="AS65"/>
      <c s="116" r="AT65"/>
      <c s="116" r="AU65"/>
      <c s="116" r="AV65"/>
      <c s="116" r="AW65"/>
      <c s="116" r="AX65"/>
      <c s="116" r="AY65"/>
      <c s="116" r="AZ65"/>
      <c s="116" r="BA65"/>
      <c s="116" r="BB65"/>
      <c s="116" r="BC65"/>
      <c s="116" r="BD65"/>
      <c s="116" r="BE65"/>
      <c s="116" r="BF65"/>
      <c s="116" r="BG65"/>
    </row>
    <row r="66">
      <c s="104" r="A66"/>
      <c s="8" r="B66"/>
      <c t="s" s="78" r="C66">
        <v>85</v>
      </c>
      <c s="42" r="D66"/>
      <c s="82" r="E66">
        <f>E65/E71</f>
        <v>0.002297288552385</v>
      </c>
      <c s="82" r="F66">
        <f>F65/F71</f>
        <v>0.000396786033132</v>
      </c>
      <c s="82" r="G66">
        <f>G65/G71</f>
        <v>0.000724847781966</v>
      </c>
      <c s="82" r="H66">
        <f>H65/H71</f>
        <v>0.053890146771218</v>
      </c>
      <c s="82" r="I66"/>
      <c s="82" r="J66"/>
      <c s="116" r="K66"/>
      <c s="116" r="L66"/>
      <c s="2" r="M66">
        <f>M65/M71</f>
        <v>0.012029726392255</v>
      </c>
      <c s="116" r="N66"/>
      <c s="116" r="O66"/>
      <c s="116" r="P66"/>
      <c s="116" r="Q66"/>
      <c s="116" r="R66"/>
      <c s="116" r="S66"/>
      <c s="116" r="T66"/>
      <c s="116" r="U66"/>
      <c s="116" r="V66"/>
      <c s="116" r="W66"/>
      <c s="116" r="X66"/>
      <c s="116" r="Y66"/>
      <c s="116" r="Z66"/>
      <c s="116" r="AA66"/>
      <c s="116" r="AB66"/>
      <c s="116" r="AC66"/>
      <c s="116" r="AD66"/>
      <c s="116" r="AE66"/>
      <c s="116" r="AF66"/>
      <c s="116" r="AG66"/>
      <c s="116" r="AH66"/>
      <c s="116" r="AI66"/>
      <c s="116" r="AJ66"/>
      <c s="116" r="AK66"/>
      <c s="116" r="AL66"/>
      <c s="116" r="AM66"/>
      <c s="116" r="AN66"/>
      <c s="116" r="AO66"/>
      <c s="116" r="AP66"/>
      <c s="116" r="AQ66"/>
      <c s="116" r="AR66"/>
      <c s="116" r="AS66"/>
      <c s="116" r="AT66"/>
      <c s="116" r="AU66"/>
      <c s="116" r="AV66"/>
      <c s="116" r="AW66"/>
      <c s="116" r="AX66"/>
      <c s="116" r="AY66"/>
      <c s="116" r="AZ66"/>
      <c s="116" r="BA66"/>
      <c s="116" r="BB66"/>
      <c s="116" r="BC66"/>
      <c s="116" r="BD66"/>
      <c s="116" r="BE66"/>
      <c s="116" r="BF66"/>
      <c s="116" r="BG66"/>
    </row>
    <row r="67">
      <c s="104" r="A67"/>
      <c t="s" s="8" r="B67">
        <v>156</v>
      </c>
      <c t="s" s="78" r="C67">
        <v>154</v>
      </c>
      <c s="63" r="D67">
        <f>D65-D63</f>
        <v>0</v>
      </c>
      <c s="86" r="E67">
        <f>E65-E63</f>
        <v>2.65</v>
      </c>
      <c s="86" r="F67">
        <f>F65-F63</f>
        <v>4</v>
      </c>
      <c s="86" r="G67">
        <f>G65-G63</f>
        <v>-11</v>
      </c>
      <c s="86" r="H67">
        <f>H65-H63</f>
        <v>243.75</v>
      </c>
      <c s="86" r="I67"/>
      <c s="86" r="J67"/>
      <c s="116" r="K67"/>
      <c s="116" r="L67"/>
      <c s="116" r="M67"/>
      <c s="116" r="N67"/>
      <c s="116" r="O67"/>
      <c s="116" r="P67"/>
      <c s="116" r="Q67"/>
      <c s="116" r="R67"/>
      <c s="116" r="S67"/>
      <c s="116" r="T67"/>
      <c s="116" r="U67"/>
      <c s="116" r="V67"/>
      <c s="116" r="W67"/>
      <c s="116" r="X67"/>
      <c s="116" r="Y67"/>
      <c s="116" r="Z67"/>
      <c s="116" r="AA67"/>
      <c s="116" r="AB67"/>
      <c s="116" r="AC67"/>
      <c s="116" r="AD67"/>
      <c s="116" r="AE67"/>
      <c s="116" r="AF67"/>
      <c s="116" r="AG67"/>
      <c s="116" r="AH67"/>
      <c s="116" r="AI67"/>
      <c s="116" r="AJ67"/>
      <c s="116" r="AK67"/>
      <c s="116" r="AL67"/>
      <c s="116" r="AM67"/>
      <c s="116" r="AN67"/>
      <c s="116" r="AO67"/>
      <c s="116" r="AP67"/>
      <c s="116" r="AQ67"/>
      <c s="116" r="AR67"/>
      <c s="116" r="AS67"/>
      <c s="116" r="AT67"/>
      <c s="116" r="AU67"/>
      <c s="116" r="AV67"/>
      <c s="116" r="AW67"/>
      <c s="116" r="AX67"/>
      <c s="116" r="AY67"/>
      <c s="116" r="AZ67"/>
      <c s="116" r="BA67"/>
      <c s="116" r="BB67"/>
      <c s="116" r="BC67"/>
      <c s="116" r="BD67"/>
      <c s="116" r="BE67"/>
      <c s="116" r="BF67"/>
      <c s="116" r="BG67"/>
    </row>
    <row r="68">
      <c s="104" r="A68"/>
      <c s="8" r="B68"/>
      <c t="s" s="78" r="C68">
        <v>85</v>
      </c>
      <c t="str" s="114" r="D68">
        <f>IF((D63=0),"!",(D65/D63))</f>
        <v>!</v>
      </c>
      <c s="64" r="E68">
        <f>IF((E63=0),"!",(E65/E63))</f>
        <v>1.33125</v>
      </c>
      <c t="str" s="64" r="F68">
        <f>IF((F63=0),"!",(F65/F63))</f>
        <v>!</v>
      </c>
      <c s="64" r="G68">
        <f>IF((G63=0),"!",(G65/G63))</f>
        <v>0.3125</v>
      </c>
      <c s="64" r="H68">
        <f>IF((H63=0),"!",(H65/H63))</f>
        <v>2.26295336787565</v>
      </c>
      <c t="str" s="64" r="I68">
        <f>IF((I63=0),"!",(I65/I63))</f>
        <v>!</v>
      </c>
      <c t="str" s="64" r="J68">
        <f>IF((J63=0),"!",(J65/J63))</f>
        <v>!</v>
      </c>
      <c t="str" s="64" r="K68">
        <f>IF((K63=0),"!",(K65/K63))</f>
        <v>!</v>
      </c>
      <c t="str" s="64" r="L68">
        <f>IF((L63=0),"!",(L65/L63))</f>
        <v>!</v>
      </c>
      <c s="3" r="M68">
        <f>AVERAGE(D68:J68)</f>
        <v>1.30223445595855</v>
      </c>
      <c s="116" r="N68"/>
      <c s="116" r="O68"/>
      <c s="116" r="P68"/>
      <c s="116" r="Q68"/>
      <c s="116" r="R68"/>
      <c s="116" r="S68"/>
      <c s="116" r="T68"/>
      <c s="116" r="U68"/>
      <c s="116" r="V68"/>
      <c s="116" r="W68"/>
      <c s="116" r="X68"/>
      <c s="116" r="Y68"/>
      <c s="116" r="Z68"/>
      <c s="116" r="AA68"/>
      <c s="116" r="AB68"/>
      <c s="116" r="AC68"/>
      <c s="116" r="AD68"/>
      <c s="116" r="AE68"/>
      <c s="116" r="AF68"/>
      <c s="116" r="AG68"/>
      <c s="116" r="AH68"/>
      <c s="116" r="AI68"/>
      <c s="116" r="AJ68"/>
      <c s="116" r="AK68"/>
      <c s="116" r="AL68"/>
      <c s="116" r="AM68"/>
      <c s="116" r="AN68"/>
      <c s="116" r="AO68"/>
      <c s="116" r="AP68"/>
      <c s="116" r="AQ68"/>
      <c s="116" r="AR68"/>
      <c s="116" r="AS68"/>
      <c s="116" r="AT68"/>
      <c s="116" r="AU68"/>
      <c s="116" r="AV68"/>
      <c s="116" r="AW68"/>
      <c s="116" r="AX68"/>
      <c s="116" r="AY68"/>
      <c s="116" r="AZ68"/>
      <c s="116" r="BA68"/>
      <c s="116" r="BB68"/>
      <c s="116" r="BC68"/>
      <c s="116" r="BD68"/>
      <c s="116" r="BE68"/>
      <c s="116" r="BF68"/>
      <c s="116" r="BG68"/>
    </row>
    <row r="69">
      <c s="62" r="A69"/>
      <c t="s" s="8" r="B69">
        <v>157</v>
      </c>
      <c t="s" s="78" r="C69">
        <v>85</v>
      </c>
      <c t="str" s="44" r="D69">
        <f>IF((D65=0), "!",( D65/SUM(D$25,D$31)))</f>
        <v>!</v>
      </c>
      <c s="44" r="E69">
        <f>IF((E65=0), "!",( E65/SUM(E$25,E$31)))</f>
        <v>0.004838709677419</v>
      </c>
      <c s="44" r="F69">
        <f>IF((F65=0), "!",( F65/SUM(F$25,F$31)))</f>
        <v>0.000805923538004</v>
      </c>
      <c s="44" r="G69">
        <f>IF((G65=0), "!",( G65/SUM(G$25,G$31)))</f>
        <v>0.001733703190014</v>
      </c>
      <c s="44" r="H69">
        <f>IF((H65=0), "!",( H65/SUM(H$25,H$31)))</f>
        <v>0.126991742265643</v>
      </c>
      <c t="str" s="44" r="I69">
        <f>IF((I65=0), "!",( I65/SUM(I$25,I$31)))</f>
        <v>!</v>
      </c>
      <c t="str" s="44" r="J69">
        <f>IF((J65=0), "!",( J65/SUM(J$25,J$31)))</f>
        <v>!</v>
      </c>
      <c t="str" s="44" r="K69">
        <f>IF((K65=0), "!",( K65/SUM(K$25,K$31)))</f>
        <v>!</v>
      </c>
      <c t="str" s="44" r="L69">
        <f>IF((L65=0), "!",( L65/SUM(L$25,L$31)))</f>
        <v>!</v>
      </c>
      <c s="29" r="M69">
        <f>AVERAGE(D69:I69)</f>
        <v>0.03359251966777</v>
      </c>
      <c s="23" r="N69"/>
      <c s="12" r="O69"/>
      <c s="12" r="P69"/>
      <c s="12" r="Q69"/>
      <c s="12" r="R69"/>
      <c s="12" r="S69"/>
      <c s="12" r="T69"/>
      <c s="12" r="U69"/>
      <c s="12" r="V69"/>
      <c s="12" r="W69"/>
      <c s="12" r="X69"/>
      <c s="12" r="Y69"/>
      <c s="12" r="Z69"/>
      <c s="12" r="AA69"/>
      <c s="12" r="AB69"/>
      <c s="116" r="AC69"/>
      <c s="47" r="AD69"/>
      <c s="116" r="AE69"/>
      <c s="116" r="AF69"/>
      <c s="116" r="AG69"/>
      <c s="116" r="AH69"/>
      <c s="116" r="AI69"/>
      <c s="116" r="AJ69"/>
      <c s="116" r="AK69"/>
      <c s="116" r="AL69"/>
      <c s="116" r="AM69"/>
      <c s="116" r="AN69"/>
      <c s="116" r="AO69"/>
      <c s="116" r="AP69"/>
      <c s="116" r="AQ69"/>
      <c s="116" r="AR69"/>
      <c s="116" r="AS69"/>
      <c s="116" r="AT69"/>
      <c s="116" r="AU69"/>
      <c s="116" r="AV69"/>
      <c s="116" r="AW69"/>
      <c s="116" r="AX69"/>
      <c s="116" r="AY69"/>
      <c s="116" r="AZ69"/>
      <c s="116" r="BA69"/>
      <c s="116" r="BB69"/>
      <c s="116" r="BC69"/>
      <c s="116" r="BD69"/>
      <c s="116" r="BE69"/>
      <c s="116" r="BF69"/>
      <c s="116" r="BG69"/>
    </row>
    <row r="70">
      <c t="s" s="59" r="A70">
        <v>101</v>
      </c>
      <c t="s" s="8" r="B70">
        <v>153</v>
      </c>
      <c t="s" s="78" r="C70">
        <v>154</v>
      </c>
      <c s="146" r="D70">
        <f>SUM(D2,D9,D16,D23,D29,D35,D42,D49,D56,D63)</f>
        <v>5581.5</v>
      </c>
      <c s="93" r="E70">
        <f>SUM(E2,E9,E16,E23,E35,E42,E49,E56,E63)</f>
        <v>3846</v>
      </c>
      <c s="93" r="F70">
        <f>SUM(F2,F9,F16,F23,F35,F42,F49,F56,F63)</f>
        <v>5913</v>
      </c>
      <c s="93" r="G70">
        <f>SUM(G2,G9,G16,G23,G35,G42,G49,G56,G63)</f>
        <v>2763</v>
      </c>
      <c s="93" r="H70">
        <f>SUM(H2,H9,H16,H23,H35,H42,H49,H56,H63)</f>
        <v>5198</v>
      </c>
      <c s="93" r="I70">
        <f>SUM(I2,I9,I16,I23,I35,I42,I49,I56,I63)</f>
        <v>1016</v>
      </c>
      <c s="93" r="J70"/>
      <c s="35" r="K70"/>
      <c s="35" r="L70"/>
      <c s="24" r="M70">
        <f>SUM(D70:J70)</f>
        <v>24317.5</v>
      </c>
      <c s="47" r="N70"/>
      <c s="116" r="O70"/>
      <c s="116" r="P70"/>
      <c s="116" r="Q70"/>
      <c s="116" r="R70"/>
      <c s="116" r="S70"/>
      <c s="116" r="T70"/>
      <c s="116" r="U70"/>
      <c s="116" r="V70"/>
      <c s="116" r="W70"/>
      <c s="116" r="X70"/>
      <c s="116" r="Y70"/>
      <c s="116" r="Z70"/>
      <c s="116" r="AA70"/>
      <c s="116" r="AB70"/>
      <c s="116" r="AC70"/>
      <c s="116" r="AD70"/>
      <c s="116" r="AE70"/>
      <c s="116" r="AF70"/>
      <c s="116" r="AG70"/>
      <c s="116" r="AH70"/>
      <c s="116" r="AI70"/>
      <c s="116" r="AJ70"/>
      <c s="116" r="AK70"/>
      <c s="116" r="AL70"/>
      <c s="116" r="AM70"/>
      <c s="116" r="AN70"/>
      <c s="116" r="AO70"/>
      <c s="116" r="AP70"/>
      <c s="116" r="AQ70"/>
      <c s="116" r="AR70"/>
      <c s="116" r="AS70"/>
      <c s="116" r="AT70"/>
      <c s="116" r="AU70"/>
      <c s="116" r="AV70"/>
      <c s="116" r="AW70"/>
      <c s="116" r="AX70"/>
      <c s="116" r="AY70"/>
      <c s="116" r="AZ70"/>
      <c s="116" r="BA70"/>
      <c s="116" r="BB70"/>
      <c s="116" r="BC70"/>
      <c s="116" r="BD70"/>
      <c s="116" r="BE70"/>
      <c s="116" r="BF70"/>
      <c s="116" r="BG70"/>
    </row>
    <row r="71">
      <c s="92" r="A71"/>
      <c t="s" s="8" r="B71">
        <v>155</v>
      </c>
      <c t="s" s="78" r="C71">
        <v>154</v>
      </c>
      <c s="118" r="D71">
        <f>SUM(D4,D11,D18,D25,D29,D37,D44,D51,D58,D65)</f>
        <v>5794</v>
      </c>
      <c s="40" r="E71">
        <f>SUM(E4,E11,E18,E25,E29,E37,E44,E51,E58,E65)</f>
        <v>4635.9</v>
      </c>
      <c s="40" r="F71">
        <f>SUM(F4,F11,F18,F25,F29,F37,F44,F51,F58,F65)</f>
        <v>10081</v>
      </c>
      <c s="40" r="G71">
        <f>SUM(G4,G11,G18,G25,G29,G37,G44,G51,G58,G65)</f>
        <v>6898</v>
      </c>
      <c s="40" r="H71">
        <f>SUM(H4,H11,H18,H25,H29,H37,H44,H51,H58,H65)</f>
        <v>8104.45</v>
      </c>
      <c s="40" r="I71">
        <f>SUM(I4,I11,I18,I25,I29,I37,I44,I51,I58,I65)</f>
        <v>2426</v>
      </c>
      <c s="86" r="J71"/>
      <c s="116" r="K71"/>
      <c s="116" r="L71"/>
      <c s="116" r="M71">
        <f>SUM(D71:J71)</f>
        <v>37939.35</v>
      </c>
      <c s="116" r="N71"/>
      <c s="116" r="O71"/>
      <c s="116" r="P71"/>
      <c s="116" r="Q71"/>
      <c s="116" r="R71"/>
      <c s="116" r="S71"/>
      <c s="116" r="T71"/>
      <c s="116" r="U71"/>
      <c s="116" r="V71"/>
      <c s="116" r="W71"/>
      <c s="116" r="X71"/>
      <c s="116" r="Y71"/>
      <c s="116" r="Z71"/>
      <c s="116" r="AA71"/>
      <c s="116" r="AB71"/>
      <c s="116" r="AC71"/>
      <c s="116" r="AD71"/>
      <c s="116" r="AE71"/>
      <c s="116" r="AF71"/>
      <c s="116" r="AG71"/>
      <c s="116" r="AH71"/>
      <c s="116" r="AI71"/>
      <c s="116" r="AJ71"/>
      <c s="116" r="AK71"/>
      <c s="116" r="AL71"/>
      <c s="116" r="AM71"/>
      <c s="116" r="AN71"/>
      <c s="116" r="AO71"/>
      <c s="116" r="AP71"/>
      <c s="116" r="AQ71"/>
      <c s="116" r="AR71"/>
      <c s="116" r="AS71"/>
      <c s="116" r="AT71"/>
      <c s="116" r="AU71"/>
      <c s="116" r="AV71"/>
      <c s="116" r="AW71"/>
      <c s="116" r="AX71"/>
      <c s="116" r="AY71"/>
      <c s="116" r="AZ71"/>
      <c s="116" r="BA71"/>
      <c s="116" r="BB71"/>
      <c s="116" r="BC71"/>
      <c s="116" r="BD71"/>
      <c s="116" r="BE71"/>
      <c s="116" r="BF71"/>
      <c s="116" r="BG71"/>
    </row>
    <row r="72">
      <c s="92" r="A72"/>
      <c t="s" s="8" r="B72">
        <v>156</v>
      </c>
      <c t="s" s="78" r="C72">
        <v>85</v>
      </c>
      <c s="23" r="D72">
        <f>D71/D70</f>
        <v>1.03807220281286</v>
      </c>
      <c s="12" r="E72">
        <f>E71/E70</f>
        <v>1.20538221528861</v>
      </c>
      <c s="12" r="F72">
        <f>F71/F70</f>
        <v>1.70488753593776</v>
      </c>
      <c s="12" r="G72">
        <f>G71/G70</f>
        <v>2.49656170828809</v>
      </c>
      <c s="12" r="H72">
        <f>H71/H70</f>
        <v>1.55914774913428</v>
      </c>
      <c s="12" r="I72">
        <f>I71/I70</f>
        <v>2.38779527559055</v>
      </c>
      <c s="12" r="J72"/>
      <c s="12" r="K72"/>
      <c s="12" r="L72"/>
      <c s="108" r="M72">
        <f>M71/M70</f>
        <v>1.56016654672561</v>
      </c>
      <c s="116" r="N72"/>
      <c s="116" r="O72"/>
      <c s="116" r="P72"/>
      <c s="116" r="Q72"/>
      <c s="116" r="R72"/>
      <c s="116" r="S72"/>
      <c s="116" r="T72"/>
      <c s="116" r="U72"/>
      <c s="116" r="V72"/>
      <c s="116" r="W72"/>
      <c s="116" r="X72"/>
      <c s="116" r="Y72"/>
      <c s="116" r="Z72"/>
      <c s="116" r="AA72"/>
      <c s="116" r="AB72"/>
      <c s="116" r="AC72"/>
      <c s="116" r="AD72"/>
      <c s="116" r="AE72"/>
      <c s="116" r="AF72"/>
      <c s="116" r="AG72"/>
      <c s="116" r="AH72"/>
      <c s="116" r="AI72"/>
      <c s="116" r="AJ72"/>
      <c s="116" r="AK72"/>
      <c s="116" r="AL72"/>
      <c s="116" r="AM72"/>
      <c s="116" r="AN72"/>
      <c s="116" r="AO72"/>
      <c s="116" r="AP72"/>
      <c s="116" r="AQ72"/>
      <c s="116" r="AR72"/>
      <c s="116" r="AS72"/>
      <c s="116" r="AT72"/>
      <c s="116" r="AU72"/>
      <c s="116" r="AV72"/>
      <c s="116" r="AW72"/>
      <c s="116" r="AX72"/>
      <c s="116" r="AY72"/>
      <c s="116" r="AZ72"/>
      <c s="116" r="BA72"/>
      <c s="116" r="BB72"/>
      <c s="116" r="BC72"/>
      <c s="116" r="BD72"/>
      <c s="116" r="BE72"/>
      <c s="116" r="BF72"/>
      <c s="116" r="BG72"/>
    </row>
    <row r="73">
      <c s="116" r="A73"/>
      <c s="24" r="B73"/>
      <c s="24" r="C73"/>
      <c s="86" r="D73"/>
      <c s="86" r="E73"/>
      <c s="86" r="F73"/>
      <c s="86" r="G73"/>
      <c s="86" r="H73"/>
      <c s="86" r="I73"/>
      <c s="86" r="J73"/>
      <c s="116" r="K73"/>
      <c s="116" r="L73"/>
      <c s="116" r="M73"/>
      <c s="116" r="N73"/>
      <c s="116" r="O73"/>
      <c s="116" r="P73"/>
      <c s="116" r="Q73"/>
      <c s="116" r="R73"/>
      <c s="116" r="S73"/>
      <c s="116" r="T73"/>
      <c s="116" r="U73"/>
      <c s="116" r="V73"/>
      <c s="116" r="W73"/>
      <c s="116" r="X73"/>
      <c s="116" r="Y73"/>
      <c s="116" r="Z73"/>
      <c s="116" r="AA73"/>
      <c s="116" r="AB73"/>
      <c s="116" r="AC73"/>
      <c s="116" r="AD73"/>
      <c s="116" r="AE73"/>
      <c s="116" r="AF73"/>
      <c s="116" r="AG73"/>
      <c s="116" r="AH73"/>
      <c s="116" r="AI73"/>
      <c s="116" r="AJ73"/>
      <c s="116" r="AK73"/>
      <c s="116" r="AL73"/>
      <c s="116" r="AM73"/>
      <c s="116" r="AN73"/>
      <c s="116" r="AO73"/>
      <c s="116" r="AP73"/>
      <c s="116" r="AQ73"/>
      <c s="116" r="AR73"/>
      <c s="116" r="AS73"/>
      <c s="116" r="AT73"/>
      <c s="116" r="AU73"/>
      <c s="116" r="AV73"/>
      <c s="116" r="AW73"/>
      <c s="116" r="AX73"/>
      <c s="116" r="AY73"/>
      <c s="116" r="AZ73"/>
      <c s="116" r="BA73"/>
      <c s="116" r="BB73"/>
      <c s="116" r="BC73"/>
      <c s="116" r="BD73"/>
      <c s="116" r="BE73"/>
      <c s="116" r="BF73"/>
      <c s="116" r="BG73"/>
    </row>
  </sheetData>
  <mergeCells count="41">
    <mergeCell ref="A2:A8"/>
    <mergeCell ref="B2:B3"/>
    <mergeCell ref="B4:B5"/>
    <mergeCell ref="B6:B7"/>
    <mergeCell ref="A9:A15"/>
    <mergeCell ref="B9:B10"/>
    <mergeCell ref="B11:B12"/>
    <mergeCell ref="B13:B14"/>
    <mergeCell ref="A16:A22"/>
    <mergeCell ref="B16:B17"/>
    <mergeCell ref="B18:B19"/>
    <mergeCell ref="B20:B21"/>
    <mergeCell ref="A23:A28"/>
    <mergeCell ref="B23:B24"/>
    <mergeCell ref="B25:B26"/>
    <mergeCell ref="B27:B28"/>
    <mergeCell ref="A29:A34"/>
    <mergeCell ref="B29:B30"/>
    <mergeCell ref="B31:B32"/>
    <mergeCell ref="B33:B34"/>
    <mergeCell ref="A35:A41"/>
    <mergeCell ref="B35:B36"/>
    <mergeCell ref="B37:B38"/>
    <mergeCell ref="B39:B40"/>
    <mergeCell ref="A42:A48"/>
    <mergeCell ref="B42:B43"/>
    <mergeCell ref="B44:B45"/>
    <mergeCell ref="B46:B47"/>
    <mergeCell ref="A49:A55"/>
    <mergeCell ref="B49:B50"/>
    <mergeCell ref="B51:B52"/>
    <mergeCell ref="B53:B54"/>
    <mergeCell ref="A56:A62"/>
    <mergeCell ref="B56:B57"/>
    <mergeCell ref="B58:B59"/>
    <mergeCell ref="B60:B61"/>
    <mergeCell ref="A63:A69"/>
    <mergeCell ref="B63:B64"/>
    <mergeCell ref="B65:B66"/>
    <mergeCell ref="B67:B68"/>
    <mergeCell ref="A70:A72"/>
  </mergeCells>
  <conditionalFormatting sqref="M14">
    <cfRule priority="1" type="cellIs" operator="lessThanOrEqual" stopIfTrue="1" dxfId="2">
      <formula>1.1</formula>
    </cfRule>
    <cfRule priority="2" type="cellIs" operator="greaterThan" stopIfTrue="1" dxfId="3">
      <formula>1.1</formula>
    </cfRule>
    <cfRule priority="3" type="cellIs" operator="equal" stopIfTrue="1" dxfId="3">
      <formula>!</formula>
    </cfRule>
    <cfRule priority="4" type="cellIs" operator="lessThan" stopIfTrue="1" dxfId="4">
      <formula>1</formula>
    </cfRule>
    <cfRule priority="5" type="cellIs" operator="between" stopIfTrue="1" dxfId="2">
      <formula>100</formula>
      <formula>110</formula>
    </cfRule>
    <cfRule priority="6" type="cellIs" operator="greaterThan" stopIfTrue="1" dxfId="3">
      <formula>1.1</formula>
    </cfRule>
    <cfRule priority="7" type="cellIs" operator="equal" stopIfTrue="1" dxfId="3">
      <formula>!</formula>
    </cfRule>
    <cfRule priority="8" type="cellIs" operator="equal" stopIfTrue="1" dxfId="5">
      <formula>0</formula>
    </cfRule>
    <cfRule priority="9" type="cellIs" operator="lessThan" stopIfTrue="1" dxfId="4">
      <formula>1</formula>
    </cfRule>
    <cfRule priority="10" type="cellIs" operator="equal" stopIfTrue="1" dxfId="5">
      <formula>0</formula>
    </cfRule>
    <cfRule priority="11" type="cellIs" operator="lessThan" stopIfTrue="1" dxfId="4">
      <formula>1</formula>
    </cfRule>
    <cfRule priority="12" type="cellIs" operator="lessThanOrEqual" stopIfTrue="1" dxfId="2">
      <formula>1.1</formula>
    </cfRule>
    <cfRule priority="13" type="cellIs" operator="greaterThan" stopIfTrue="1" dxfId="3">
      <formula>1.1</formula>
    </cfRule>
    <cfRule priority="14" type="cellIs" operator="equal" stopIfTrue="1" dxfId="3">
      <formula>!</formula>
    </cfRule>
    <cfRule priority="15" type="cellIs" operator="between" stopIfTrue="1" dxfId="2">
      <formula>100</formula>
      <formula>110</formula>
    </cfRule>
    <cfRule priority="16" type="cellIs" operator="greaterThan" stopIfTrue="1" dxfId="3">
      <formula>1.1</formula>
    </cfRule>
    <cfRule priority="17" type="cellIs" operator="equal" stopIfTrue="1" dxfId="3">
      <formula>!</formula>
    </cfRule>
    <cfRule priority="18" type="cellIs" operator="equal" stopIfTrue="1" dxfId="5">
      <formula>0</formula>
    </cfRule>
    <cfRule priority="19" type="cellIs" operator="lessThan" stopIfTrue="1" dxfId="4">
      <formula>1</formula>
    </cfRule>
    <cfRule priority="20" type="cellIs" operator="between" stopIfTrue="1" dxfId="2">
      <formula>100</formula>
      <formula>110</formula>
    </cfRule>
    <cfRule priority="21" type="cellIs" operator="greaterThan" stopIfTrue="1" dxfId="3">
      <formula>1.1</formula>
    </cfRule>
    <cfRule priority="22" type="cellIs" operator="equal" stopIfTrue="1" dxfId="3">
      <formula>!</formula>
    </cfRule>
    <cfRule priority="23" type="cellIs" operator="equal" stopIfTrue="1" dxfId="5">
      <formula>0</formula>
    </cfRule>
    <cfRule priority="24" type="cellIs" operator="lessThan" stopIfTrue="1" dxfId="4">
      <formula>1</formula>
    </cfRule>
    <cfRule priority="25" type="cellIs" operator="between" stopIfTrue="1" dxfId="2">
      <formula>100</formula>
      <formula>110</formula>
    </cfRule>
    <cfRule priority="26" type="cellIs" operator="greaterThan" stopIfTrue="1" dxfId="3">
      <formula>1.1</formula>
    </cfRule>
    <cfRule priority="27" type="cellIs" operator="equal" stopIfTrue="1" dxfId="3">
      <formula>!</formula>
    </cfRule>
    <cfRule priority="28" type="cellIs" operator="equal" stopIfTrue="1" dxfId="5">
      <formula>0</formula>
    </cfRule>
    <cfRule priority="29" type="cellIs" operator="lessThan" stopIfTrue="1" dxfId="4">
      <formula>1</formula>
    </cfRule>
    <cfRule priority="30" type="cellIs" operator="between" stopIfTrue="1" dxfId="2">
      <formula>100</formula>
      <formula>110</formula>
    </cfRule>
    <cfRule priority="31" type="cellIs" operator="greaterThan" stopIfTrue="1" dxfId="3">
      <formula>1.1</formula>
    </cfRule>
    <cfRule priority="32" type="cellIs" operator="equal" stopIfTrue="1" dxfId="3">
      <formula>!</formula>
    </cfRule>
    <cfRule priority="33" type="cellIs" operator="equal" stopIfTrue="1" dxfId="5">
      <formula>0</formula>
    </cfRule>
    <cfRule priority="34" type="cellIs" operator="lessThan" stopIfTrue="1" dxfId="4">
      <formula>1</formula>
    </cfRule>
    <cfRule priority="35" type="cellIs" operator="between" stopIfTrue="1" dxfId="2">
      <formula>100</formula>
      <formula>110</formula>
    </cfRule>
    <cfRule priority="36" type="cellIs" operator="greaterThan" stopIfTrue="1" dxfId="3">
      <formula>1.1</formula>
    </cfRule>
    <cfRule priority="37" type="cellIs" operator="equal" stopIfTrue="1" dxfId="3">
      <formula>!</formula>
    </cfRule>
    <cfRule priority="38" type="cellIs" operator="equal" stopIfTrue="1" dxfId="5">
      <formula>0</formula>
    </cfRule>
    <cfRule priority="39" type="cellIs" operator="lessThan" stopIfTrue="1" dxfId="4">
      <formula>1</formula>
    </cfRule>
    <cfRule priority="40" type="cellIs" operator="equal" stopIfTrue="1" dxfId="5">
      <formula>0</formula>
    </cfRule>
  </conditionalFormatting>
  <conditionalFormatting sqref="D14">
    <cfRule priority="1" type="cellIs" operator="between" stopIfTrue="1" dxfId="2">
      <formula>100</formula>
      <formula>110</formula>
    </cfRule>
    <cfRule priority="2" type="cellIs" operator="greaterThan" stopIfTrue="1" dxfId="3">
      <formula>1.1</formula>
    </cfRule>
    <cfRule priority="3" type="cellIs" operator="equal" stopIfTrue="1" dxfId="3">
      <formula>!</formula>
    </cfRule>
    <cfRule priority="4" type="cellIs" operator="equal" stopIfTrue="1" dxfId="5">
      <formula>0</formula>
    </cfRule>
    <cfRule priority="5" type="cellIs" operator="lessThan" stopIfTrue="1" dxfId="4">
      <formula>1</formula>
    </cfRule>
    <cfRule priority="6" type="cellIs" operator="equal" stopIfTrue="1" dxfId="5">
      <formula>0</formula>
    </cfRule>
  </conditionalFormatting>
  <conditionalFormatting sqref="E14 F14 G14 H14 I14 J14 K14 L14">
    <cfRule priority="1" type="cellIs" operator="lessThanOrEqual" stopIfTrue="1" dxfId="2">
      <formula>1.1</formula>
    </cfRule>
    <cfRule priority="2" type="cellIs" operator="greaterThan" stopIfTrue="1" dxfId="3">
      <formula>1.1</formula>
    </cfRule>
    <cfRule priority="3" type="cellIs" operator="equal" stopIfTrue="1" dxfId="3">
      <formula>!</formula>
    </cfRule>
    <cfRule priority="4" type="cellIs" operator="lessThan" stopIfTrue="1" dxfId="4">
      <formula>1</formula>
    </cfRule>
    <cfRule priority="5" type="cellIs" operator="between" stopIfTrue="1" dxfId="2">
      <formula>100</formula>
      <formula>110</formula>
    </cfRule>
    <cfRule priority="6" type="cellIs" operator="greaterThan" stopIfTrue="1" dxfId="3">
      <formula>1.1</formula>
    </cfRule>
    <cfRule priority="7" type="cellIs" operator="equal" stopIfTrue="1" dxfId="3">
      <formula>!</formula>
    </cfRule>
    <cfRule priority="8" type="cellIs" operator="equal" stopIfTrue="1" dxfId="5">
      <formula>0</formula>
    </cfRule>
    <cfRule priority="9" type="cellIs" operator="lessThan" stopIfTrue="1" dxfId="4">
      <formula>1</formula>
    </cfRule>
    <cfRule priority="10" type="cellIs" operator="equal" stopIfTrue="1" dxfId="5">
      <formula>0</formula>
    </cfRule>
  </conditionalFormatting>
  <conditionalFormatting sqref="D54 E54 F54 G54 H54 I54 J54 K54 L54 M54 N54 O54 P54 Q54 R54 S54 T54 U54 V54 W54 X54 Y54 Z54">
    <cfRule priority="1" type="cellIs" operator="equal" stopIfTrue="1" dxfId="5">
      <formula>0</formula>
    </cfRule>
    <cfRule priority="2" type="cellIs" operator="lessThanOrEqual" stopIfTrue="1" dxfId="2">
      <formula>1.1</formula>
    </cfRule>
    <cfRule priority="3" type="cellIs" operator="greaterThan" stopIfTrue="1" dxfId="3">
      <formula>1.1</formula>
    </cfRule>
    <cfRule priority="4" type="cellIs" operator="equal" stopIfTrue="1" dxfId="3">
      <formula>!</formula>
    </cfRule>
    <cfRule priority="5" type="cellIs" operator="lessThan" stopIfTrue="1" dxfId="4">
      <formula>1</formula>
    </cfRule>
  </conditionalFormatting>
  <conditionalFormatting sqref="M7">
    <cfRule priority="1" type="cellIs" operator="lessThanOrEqual" stopIfTrue="1" dxfId="2">
      <formula>1.1</formula>
    </cfRule>
    <cfRule priority="2" type="cellIs" operator="greaterThan" stopIfTrue="1" dxfId="3">
      <formula>1.1</formula>
    </cfRule>
    <cfRule priority="3" type="cellIs" operator="equal" stopIfTrue="1" dxfId="3">
      <formula>!</formula>
    </cfRule>
    <cfRule priority="4" type="cellIs" operator="lessThan" stopIfTrue="1" dxfId="4">
      <formula>1</formula>
    </cfRule>
    <cfRule priority="5" type="cellIs" operator="between" stopIfTrue="1" dxfId="2">
      <formula>100</formula>
      <formula>110</formula>
    </cfRule>
    <cfRule priority="6" type="cellIs" operator="greaterThan" stopIfTrue="1" dxfId="3">
      <formula>1.1</formula>
    </cfRule>
    <cfRule priority="7" type="cellIs" operator="equal" stopIfTrue="1" dxfId="3">
      <formula>!</formula>
    </cfRule>
    <cfRule priority="8" type="cellIs" operator="equal" stopIfTrue="1" dxfId="5">
      <formula>0</formula>
    </cfRule>
    <cfRule priority="9" type="cellIs" operator="lessThan" stopIfTrue="1" dxfId="4">
      <formula>1</formula>
    </cfRule>
    <cfRule priority="10" type="cellIs" operator="equal" stopIfTrue="1" dxfId="5">
      <formula>0</formula>
    </cfRule>
    <cfRule priority="11" type="cellIs" operator="lessThan" stopIfTrue="1" dxfId="4">
      <formula>1</formula>
    </cfRule>
    <cfRule priority="12" type="cellIs" operator="lessThanOrEqual" stopIfTrue="1" dxfId="2">
      <formula>1.1</formula>
    </cfRule>
    <cfRule priority="13" type="cellIs" operator="greaterThan" stopIfTrue="1" dxfId="3">
      <formula>1.1</formula>
    </cfRule>
    <cfRule priority="14" type="cellIs" operator="equal" stopIfTrue="1" dxfId="3">
      <formula>!</formula>
    </cfRule>
    <cfRule priority="15" type="cellIs" operator="between" stopIfTrue="1" dxfId="2">
      <formula>100</formula>
      <formula>110</formula>
    </cfRule>
    <cfRule priority="16" type="cellIs" operator="greaterThan" stopIfTrue="1" dxfId="3">
      <formula>1.1</formula>
    </cfRule>
    <cfRule priority="17" type="cellIs" operator="equal" stopIfTrue="1" dxfId="3">
      <formula>!</formula>
    </cfRule>
    <cfRule priority="18" type="cellIs" operator="equal" stopIfTrue="1" dxfId="5">
      <formula>0</formula>
    </cfRule>
    <cfRule priority="19" type="cellIs" operator="lessThan" stopIfTrue="1" dxfId="4">
      <formula>1</formula>
    </cfRule>
    <cfRule priority="20" type="cellIs" operator="between" stopIfTrue="1" dxfId="2">
      <formula>100</formula>
      <formula>110</formula>
    </cfRule>
    <cfRule priority="21" type="cellIs" operator="greaterThan" stopIfTrue="1" dxfId="3">
      <formula>1.1</formula>
    </cfRule>
    <cfRule priority="22" type="cellIs" operator="equal" stopIfTrue="1" dxfId="3">
      <formula>!</formula>
    </cfRule>
    <cfRule priority="23" type="cellIs" operator="equal" stopIfTrue="1" dxfId="5">
      <formula>0</formula>
    </cfRule>
    <cfRule priority="24" type="cellIs" operator="lessThan" stopIfTrue="1" dxfId="4">
      <formula>1</formula>
    </cfRule>
    <cfRule priority="25" type="cellIs" operator="between" stopIfTrue="1" dxfId="2">
      <formula>100</formula>
      <formula>110</formula>
    </cfRule>
    <cfRule priority="26" type="cellIs" operator="greaterThan" stopIfTrue="1" dxfId="3">
      <formula>1.1</formula>
    </cfRule>
    <cfRule priority="27" type="cellIs" operator="equal" stopIfTrue="1" dxfId="3">
      <formula>!</formula>
    </cfRule>
    <cfRule priority="28" type="cellIs" operator="equal" stopIfTrue="1" dxfId="5">
      <formula>0</formula>
    </cfRule>
    <cfRule priority="29" type="cellIs" operator="lessThan" stopIfTrue="1" dxfId="4">
      <formula>1</formula>
    </cfRule>
    <cfRule priority="30" type="cellIs" operator="between" stopIfTrue="1" dxfId="2">
      <formula>100</formula>
      <formula>110</formula>
    </cfRule>
    <cfRule priority="31" type="cellIs" operator="greaterThan" stopIfTrue="1" dxfId="3">
      <formula>1.1</formula>
    </cfRule>
    <cfRule priority="32" type="cellIs" operator="equal" stopIfTrue="1" dxfId="3">
      <formula>!</formula>
    </cfRule>
    <cfRule priority="33" type="cellIs" operator="equal" stopIfTrue="1" dxfId="5">
      <formula>0</formula>
    </cfRule>
    <cfRule priority="34" type="cellIs" operator="lessThan" stopIfTrue="1" dxfId="4">
      <formula>1</formula>
    </cfRule>
    <cfRule priority="35" type="cellIs" operator="between" stopIfTrue="1" dxfId="2">
      <formula>100</formula>
      <formula>110</formula>
    </cfRule>
    <cfRule priority="36" type="cellIs" operator="greaterThan" stopIfTrue="1" dxfId="3">
      <formula>1.1</formula>
    </cfRule>
    <cfRule priority="37" type="cellIs" operator="equal" stopIfTrue="1" dxfId="3">
      <formula>!</formula>
    </cfRule>
    <cfRule priority="38" type="cellIs" operator="equal" stopIfTrue="1" dxfId="5">
      <formula>0</formula>
    </cfRule>
    <cfRule priority="39" type="cellIs" operator="lessThan" stopIfTrue="1" dxfId="4">
      <formula>1</formula>
    </cfRule>
    <cfRule priority="40" type="cellIs" operator="equal" stopIfTrue="1" dxfId="5">
      <formula>0</formula>
    </cfRule>
    <cfRule priority="41" type="cellIs" operator="between" stopIfTrue="1" dxfId="2">
      <formula>100</formula>
      <formula>110</formula>
    </cfRule>
    <cfRule priority="42" type="cellIs" operator="greaterThan" stopIfTrue="1" dxfId="3">
      <formula>1.1</formula>
    </cfRule>
    <cfRule priority="43" type="cellIs" operator="equal" stopIfTrue="1" dxfId="3">
      <formula>!</formula>
    </cfRule>
    <cfRule priority="44" type="cellIs" operator="equal" stopIfTrue="1" dxfId="5">
      <formula>0</formula>
    </cfRule>
    <cfRule priority="45" type="cellIs" operator="lessThan" stopIfTrue="1" dxfId="4">
      <formula>1</formula>
    </cfRule>
  </conditionalFormatting>
  <conditionalFormatting sqref="M61">
    <cfRule priority="1" type="cellIs" operator="lessThanOrEqual" stopIfTrue="1" dxfId="2">
      <formula>1.1</formula>
    </cfRule>
    <cfRule priority="2" type="cellIs" operator="greaterThan" stopIfTrue="1" dxfId="3">
      <formula>1.1</formula>
    </cfRule>
    <cfRule priority="3" type="cellIs" operator="equal" stopIfTrue="1" dxfId="3">
      <formula>!</formula>
    </cfRule>
    <cfRule priority="4" type="cellIs" operator="lessThan" stopIfTrue="1" dxfId="4">
      <formula>1</formula>
    </cfRule>
    <cfRule priority="5" type="cellIs" operator="equal" stopIfTrue="1" dxfId="5">
      <formula>0</formula>
    </cfRule>
    <cfRule priority="6" type="cellIs" operator="between" stopIfTrue="1" dxfId="2">
      <formula>100</formula>
      <formula>110</formula>
    </cfRule>
    <cfRule priority="7" type="cellIs" operator="greaterThan" stopIfTrue="1" dxfId="3">
      <formula>1.1</formula>
    </cfRule>
    <cfRule priority="8" type="cellIs" operator="equal" stopIfTrue="1" dxfId="3">
      <formula>!</formula>
    </cfRule>
    <cfRule priority="9" type="cellIs" operator="equal" stopIfTrue="1" dxfId="5">
      <formula>0</formula>
    </cfRule>
    <cfRule priority="10" type="cellIs" operator="lessThan" stopIfTrue="1" dxfId="4">
      <formula>1</formula>
    </cfRule>
  </conditionalFormatting>
  <conditionalFormatting sqref="AA7 AB7 AA8 AB8 AA15 AB15 AA22 AB22 AA41 AB41 AA48 AB48 AA55 AB55 AA62 AB62 AA69 AB69">
    <cfRule priority="1" type="cellIs" operator="between" stopIfTrue="1" dxfId="2">
      <formula>100</formula>
      <formula>110</formula>
    </cfRule>
    <cfRule priority="2" type="cellIs" operator="greaterThan" stopIfTrue="1" dxfId="3">
      <formula>1.1</formula>
    </cfRule>
    <cfRule priority="3" type="cellIs" operator="equal" stopIfTrue="1" dxfId="3">
      <formula>!</formula>
    </cfRule>
    <cfRule priority="4" type="cellIs" operator="equal" stopIfTrue="1" dxfId="5">
      <formula>0</formula>
    </cfRule>
    <cfRule priority="5" type="cellIs" operator="lessThan" stopIfTrue="1" dxfId="4">
      <formula>1</formula>
    </cfRule>
  </conditionalFormatting>
  <conditionalFormatting sqref="M28 M34">
    <cfRule priority="1" type="cellIs" operator="lessThanOrEqual" stopIfTrue="1" dxfId="2">
      <formula>1.1</formula>
    </cfRule>
    <cfRule priority="2" type="cellIs" operator="greaterThan" stopIfTrue="1" dxfId="3">
      <formula>1.1</formula>
    </cfRule>
    <cfRule priority="3" type="cellIs" operator="equal" stopIfTrue="1" dxfId="3">
      <formula>!</formula>
    </cfRule>
    <cfRule priority="4" type="cellIs" operator="lessThan" stopIfTrue="1" dxfId="4">
      <formula>1</formula>
    </cfRule>
    <cfRule priority="5" type="cellIs" operator="between" stopIfTrue="1" dxfId="2">
      <formula>100</formula>
      <formula>110</formula>
    </cfRule>
    <cfRule priority="6" type="cellIs" operator="greaterThan" stopIfTrue="1" dxfId="3">
      <formula>1.1</formula>
    </cfRule>
    <cfRule priority="7" type="cellIs" operator="equal" stopIfTrue="1" dxfId="3">
      <formula>!</formula>
    </cfRule>
    <cfRule priority="8" type="cellIs" operator="equal" stopIfTrue="1" dxfId="5">
      <formula>0</formula>
    </cfRule>
    <cfRule priority="9" type="cellIs" operator="lessThan" stopIfTrue="1" dxfId="4">
      <formula>1</formula>
    </cfRule>
    <cfRule priority="10" type="cellIs" operator="equal" stopIfTrue="1" dxfId="5">
      <formula>0</formula>
    </cfRule>
    <cfRule priority="11" type="cellIs" operator="lessThan" stopIfTrue="1" dxfId="4">
      <formula>1</formula>
    </cfRule>
    <cfRule priority="12" type="cellIs" operator="lessThanOrEqual" stopIfTrue="1" dxfId="2">
      <formula>1.1</formula>
    </cfRule>
    <cfRule priority="13" type="cellIs" operator="greaterThan" stopIfTrue="1" dxfId="3">
      <formula>1.1</formula>
    </cfRule>
    <cfRule priority="14" type="cellIs" operator="equal" stopIfTrue="1" dxfId="3">
      <formula>!</formula>
    </cfRule>
    <cfRule priority="15" type="cellIs" operator="between" stopIfTrue="1" dxfId="2">
      <formula>100</formula>
      <formula>110</formula>
    </cfRule>
    <cfRule priority="16" type="cellIs" operator="greaterThan" stopIfTrue="1" dxfId="3">
      <formula>1.1</formula>
    </cfRule>
    <cfRule priority="17" type="cellIs" operator="equal" stopIfTrue="1" dxfId="3">
      <formula>!</formula>
    </cfRule>
    <cfRule priority="18" type="cellIs" operator="equal" stopIfTrue="1" dxfId="5">
      <formula>0</formula>
    </cfRule>
    <cfRule priority="19" type="cellIs" operator="lessThan" stopIfTrue="1" dxfId="4">
      <formula>1</formula>
    </cfRule>
    <cfRule priority="20" type="cellIs" operator="between" stopIfTrue="1" dxfId="2">
      <formula>100</formula>
      <formula>110</formula>
    </cfRule>
    <cfRule priority="21" type="cellIs" operator="greaterThan" stopIfTrue="1" dxfId="3">
      <formula>1.1</formula>
    </cfRule>
    <cfRule priority="22" type="cellIs" operator="equal" stopIfTrue="1" dxfId="3">
      <formula>!</formula>
    </cfRule>
    <cfRule priority="23" type="cellIs" operator="equal" stopIfTrue="1" dxfId="5">
      <formula>0</formula>
    </cfRule>
    <cfRule priority="24" type="cellIs" operator="lessThan" stopIfTrue="1" dxfId="4">
      <formula>1</formula>
    </cfRule>
    <cfRule priority="25" type="cellIs" operator="equal" stopIfTrue="1" dxfId="5">
      <formula>0</formula>
    </cfRule>
    <cfRule priority="26" type="cellIs" operator="between" stopIfTrue="1" dxfId="2">
      <formula>100</formula>
      <formula>110</formula>
    </cfRule>
    <cfRule priority="27" type="cellIs" operator="greaterThan" stopIfTrue="1" dxfId="3">
      <formula>1.1</formula>
    </cfRule>
    <cfRule priority="28" type="cellIs" operator="equal" stopIfTrue="1" dxfId="3">
      <formula>!</formula>
    </cfRule>
    <cfRule priority="29" type="cellIs" operator="equal" stopIfTrue="1" dxfId="5">
      <formula>0</formula>
    </cfRule>
    <cfRule priority="30" type="cellIs" operator="lessThan" stopIfTrue="1" dxfId="4">
      <formula>1</formula>
    </cfRule>
  </conditionalFormatting>
  <conditionalFormatting sqref="M40">
    <cfRule priority="1" type="cellIs" operator="lessThanOrEqual" stopIfTrue="1" dxfId="2">
      <formula>1.1</formula>
    </cfRule>
    <cfRule priority="2" type="cellIs" operator="greaterThan" stopIfTrue="1" dxfId="3">
      <formula>1.1</formula>
    </cfRule>
    <cfRule priority="3" type="cellIs" operator="equal" stopIfTrue="1" dxfId="3">
      <formula>!</formula>
    </cfRule>
    <cfRule priority="4" type="cellIs" operator="lessThan" stopIfTrue="1" dxfId="4">
      <formula>1</formula>
    </cfRule>
    <cfRule priority="5" type="cellIs" operator="between" stopIfTrue="1" dxfId="2">
      <formula>100</formula>
      <formula>110</formula>
    </cfRule>
    <cfRule priority="6" type="cellIs" operator="greaterThan" stopIfTrue="1" dxfId="3">
      <formula>1.1</formula>
    </cfRule>
    <cfRule priority="7" type="cellIs" operator="equal" stopIfTrue="1" dxfId="3">
      <formula>!</formula>
    </cfRule>
    <cfRule priority="8" type="cellIs" operator="equal" stopIfTrue="1" dxfId="5">
      <formula>0</formula>
    </cfRule>
    <cfRule priority="9" type="cellIs" operator="lessThan" stopIfTrue="1" dxfId="4">
      <formula>1</formula>
    </cfRule>
    <cfRule priority="10" type="cellIs" operator="equal" stopIfTrue="1" dxfId="5">
      <formula>0</formula>
    </cfRule>
    <cfRule priority="11" type="cellIs" operator="lessThan" stopIfTrue="1" dxfId="4">
      <formula>1</formula>
    </cfRule>
    <cfRule priority="12" type="cellIs" operator="lessThanOrEqual" stopIfTrue="1" dxfId="2">
      <formula>1.1</formula>
    </cfRule>
    <cfRule priority="13" type="cellIs" operator="greaterThan" stopIfTrue="1" dxfId="3">
      <formula>1.1</formula>
    </cfRule>
    <cfRule priority="14" type="cellIs" operator="equal" stopIfTrue="1" dxfId="3">
      <formula>!</formula>
    </cfRule>
    <cfRule priority="15" type="cellIs" operator="between" stopIfTrue="1" dxfId="2">
      <formula>100</formula>
      <formula>110</formula>
    </cfRule>
    <cfRule priority="16" type="cellIs" operator="greaterThan" stopIfTrue="1" dxfId="3">
      <formula>1.1</formula>
    </cfRule>
    <cfRule priority="17" type="cellIs" operator="equal" stopIfTrue="1" dxfId="3">
      <formula>!</formula>
    </cfRule>
    <cfRule priority="18" type="cellIs" operator="equal" stopIfTrue="1" dxfId="5">
      <formula>0</formula>
    </cfRule>
    <cfRule priority="19" type="cellIs" operator="lessThan" stopIfTrue="1" dxfId="4">
      <formula>1</formula>
    </cfRule>
    <cfRule priority="20" type="cellIs" operator="equal" stopIfTrue="1" dxfId="5">
      <formula>0</formula>
    </cfRule>
    <cfRule priority="21" type="cellIs" operator="between" stopIfTrue="1" dxfId="2">
      <formula>100</formula>
      <formula>110</formula>
    </cfRule>
    <cfRule priority="22" type="cellIs" operator="greaterThan" stopIfTrue="1" dxfId="3">
      <formula>1.1</formula>
    </cfRule>
    <cfRule priority="23" type="cellIs" operator="equal" stopIfTrue="1" dxfId="3">
      <formula>!</formula>
    </cfRule>
    <cfRule priority="24" type="cellIs" operator="equal" stopIfTrue="1" dxfId="5">
      <formula>0</formula>
    </cfRule>
    <cfRule priority="25" type="cellIs" operator="lessThan" stopIfTrue="1" dxfId="4">
      <formula>1</formula>
    </cfRule>
  </conditionalFormatting>
  <conditionalFormatting sqref="X61 Y61 Z61">
    <cfRule priority="1" type="cellIs" operator="equal" stopIfTrue="1" dxfId="5">
      <formula>0</formula>
    </cfRule>
    <cfRule priority="2" type="cellIs" operator="between" stopIfTrue="1" dxfId="2">
      <formula>100</formula>
      <formula>110</formula>
    </cfRule>
    <cfRule priority="3" type="cellIs" operator="greaterThan" stopIfTrue="1" dxfId="3">
      <formula>1.1</formula>
    </cfRule>
  </conditionalFormatting>
  <conditionalFormatting sqref="AA14 AA21 AA28 AA34 AA40 AA47 AA54 AA61">
    <cfRule priority="1" type="cellIs" operator="between" stopIfTrue="1" dxfId="2">
      <formula>100</formula>
      <formula>110</formula>
    </cfRule>
    <cfRule priority="2" type="cellIs" operator="greaterThan" stopIfTrue="1" dxfId="3">
      <formula>1.1</formula>
    </cfRule>
  </conditionalFormatting>
  <conditionalFormatting sqref="M68">
    <cfRule priority="1" type="cellIs" operator="lessThanOrEqual" stopIfTrue="1" dxfId="2">
      <formula>1.1</formula>
    </cfRule>
    <cfRule priority="2" type="cellIs" operator="greaterThan" stopIfTrue="1" dxfId="3">
      <formula>1.1</formula>
    </cfRule>
    <cfRule priority="3" type="cellIs" operator="equal" stopIfTrue="1" dxfId="3">
      <formula>!</formula>
    </cfRule>
    <cfRule priority="4" type="cellIs" operator="lessThan" stopIfTrue="1" dxfId="4">
      <formula>1</formula>
    </cfRule>
    <cfRule priority="5" type="cellIs" operator="between" stopIfTrue="1" dxfId="2">
      <formula>100</formula>
      <formula>110</formula>
    </cfRule>
    <cfRule priority="6" type="cellIs" operator="greaterThan" stopIfTrue="1" dxfId="3">
      <formula>1.1</formula>
    </cfRule>
    <cfRule priority="7" type="cellIs" operator="equal" stopIfTrue="1" dxfId="3">
      <formula>!</formula>
    </cfRule>
    <cfRule priority="8" type="cellIs" operator="equal" stopIfTrue="1" dxfId="5">
      <formula>0</formula>
    </cfRule>
    <cfRule priority="9" type="cellIs" operator="lessThan" stopIfTrue="1" dxfId="4">
      <formula>1</formula>
    </cfRule>
    <cfRule priority="10" type="cellIs" operator="equal" stopIfTrue="1" dxfId="5">
      <formula>0</formula>
    </cfRule>
    <cfRule priority="11" type="cellIs" operator="equal" stopIfTrue="1" dxfId="5">
      <formula>0</formula>
    </cfRule>
    <cfRule priority="12" type="cellIs" operator="lessThan" stopIfTrue="1" dxfId="4">
      <formula>1</formula>
    </cfRule>
    <cfRule priority="13" type="cellIs" operator="lessThanOrEqual" stopIfTrue="1" dxfId="2">
      <formula>1.1</formula>
    </cfRule>
    <cfRule priority="14" type="cellIs" operator="greaterThan" stopIfTrue="1" dxfId="3">
      <formula>1.1</formula>
    </cfRule>
    <cfRule priority="15" type="cellIs" operator="equal" stopIfTrue="1" dxfId="3">
      <formula>!</formula>
    </cfRule>
  </conditionalFormatting>
  <conditionalFormatting sqref="M47">
    <cfRule priority="1" type="cellIs" operator="lessThanOrEqual" stopIfTrue="1" dxfId="2">
      <formula>1.1</formula>
    </cfRule>
    <cfRule priority="2" type="cellIs" operator="greaterThan" stopIfTrue="1" dxfId="3">
      <formula>1.1</formula>
    </cfRule>
    <cfRule priority="3" type="cellIs" operator="equal" stopIfTrue="1" dxfId="3">
      <formula>!</formula>
    </cfRule>
    <cfRule priority="4" type="cellIs" operator="lessThan" stopIfTrue="1" dxfId="4">
      <formula>1</formula>
    </cfRule>
    <cfRule priority="5" type="cellIs" operator="between" stopIfTrue="1" dxfId="2">
      <formula>100</formula>
      <formula>110</formula>
    </cfRule>
    <cfRule priority="6" type="cellIs" operator="greaterThan" stopIfTrue="1" dxfId="3">
      <formula>1.1</formula>
    </cfRule>
    <cfRule priority="7" type="cellIs" operator="equal" stopIfTrue="1" dxfId="3">
      <formula>!</formula>
    </cfRule>
    <cfRule priority="8" type="cellIs" operator="equal" stopIfTrue="1" dxfId="5">
      <formula>0</formula>
    </cfRule>
    <cfRule priority="9" type="cellIs" operator="lessThan" stopIfTrue="1" dxfId="4">
      <formula>1</formula>
    </cfRule>
    <cfRule priority="10" type="cellIs" operator="equal" stopIfTrue="1" dxfId="5">
      <formula>0</formula>
    </cfRule>
    <cfRule priority="11" type="cellIs" operator="lessThan" stopIfTrue="1" dxfId="4">
      <formula>1</formula>
    </cfRule>
    <cfRule priority="12" type="cellIs" operator="lessThanOrEqual" stopIfTrue="1" dxfId="2">
      <formula>1.1</formula>
    </cfRule>
    <cfRule priority="13" type="cellIs" operator="greaterThan" stopIfTrue="1" dxfId="3">
      <formula>1.1</formula>
    </cfRule>
    <cfRule priority="14" type="cellIs" operator="equal" stopIfTrue="1" dxfId="3">
      <formula>!</formula>
    </cfRule>
    <cfRule priority="15" type="cellIs" operator="equal" stopIfTrue="1" dxfId="5">
      <formula>0</formula>
    </cfRule>
    <cfRule priority="16" type="cellIs" operator="between" stopIfTrue="1" dxfId="2">
      <formula>100</formula>
      <formula>110</formula>
    </cfRule>
    <cfRule priority="17" type="cellIs" operator="greaterThan" stopIfTrue="1" dxfId="3">
      <formula>1.1</formula>
    </cfRule>
    <cfRule priority="18" type="cellIs" operator="equal" stopIfTrue="1" dxfId="3">
      <formula>!</formula>
    </cfRule>
    <cfRule priority="19" type="cellIs" operator="equal" stopIfTrue="1" dxfId="5">
      <formula>0</formula>
    </cfRule>
    <cfRule priority="20" type="cellIs" operator="lessThan" stopIfTrue="1" dxfId="4">
      <formula>1</formula>
    </cfRule>
  </conditionalFormatting>
  <conditionalFormatting sqref="D68 E68 F68 G68 H68 I68 J68 K68 L68 N68 O68 P68 Q68 R68 S68 T68 U68 V68 W68 D72 E72 F72 G72 H72 I72 J72 K72 L72 M72">
    <cfRule priority="1" type="cellIs" operator="equal" stopIfTrue="1" dxfId="5">
      <formula>0</formula>
    </cfRule>
    <cfRule priority="2" type="cellIs" operator="equal" stopIfTrue="1" dxfId="5">
      <formula>0</formula>
    </cfRule>
    <cfRule priority="3" type="cellIs" operator="lessThan" stopIfTrue="1" dxfId="4">
      <formula>1</formula>
    </cfRule>
    <cfRule priority="4" type="cellIs" operator="lessThanOrEqual" stopIfTrue="1" dxfId="2">
      <formula>1.1</formula>
    </cfRule>
    <cfRule priority="5" type="cellIs" operator="greaterThan" stopIfTrue="1" dxfId="3">
      <formula>1.1</formula>
    </cfRule>
    <cfRule priority="6" type="cellIs" operator="equal" stopIfTrue="1" dxfId="3">
      <formula>!</formula>
    </cfRule>
  </conditionalFormatting>
  <conditionalFormatting sqref="D7 E7 F7 G7 H7 I7 J7 K7 L7 N7 O7 P7 Q7 R7 S7 T7 U7 V7 W7 X7 Y7 Z7 N8 O8 P8 Q8 R8 S8 T8 U8 V8 W8 X8 Y8 Z8 N15 O15 P15 Q15 R15 S15 T15 U15 V15 W15 X15 Y15 Z15 D21 E21 F21 G21 H21 I21 J21 K21 L21 N21 O21 P21 Q21 R21 S21 T21 U21 V21 W21 X21 Y21 Z21 N22 O22 P22 Q22 R22 S22 T22 U22 V22 W22 X22 Y22 Z22 D28 E28 F28 G28 H28 I28 J28 K28 L28 N28 O28 P28 Q28 R28 S28 T28 U28 V28 W28 X28 Y28 Z28 D34 E34 F34 G34 H34 I34 J34 K34 L34 N34 O34 P34 Q34 R34 S34 T34 U34 V34 W34 X34 Y34 Z34 D40 E40 F40 G40 H40 I40 J40 K40 L40 N40 O40 P40 Q40 R40 S40 T40 U40 V40 W40 X40 Y40 Z40 N41 O41 P41 Q41 R41 S41 T41 U41 V41 W41 X41 Y41 Z41 D47 E47 F47 G47 H47 I47 J47 K47 L47 N47 O47 P47 Q47 R47 S47 T47 U47 V47 W47 X47 Y47 Z47 N48 O48 P48 Q48 R48 S48 T48 U48 V48 W48 X48 Y48 Z48 N55 O55 P55 Q55 R55 S55 T55 U55 V55 W55 X55 Y55 Z55 D61 E61 F61 G61 H61 I61 J61 K61 L61 N61 O61 P61 Q61 R61 S61 T61 U61 V61 W61 N62 O62 P62 Q62 R62 S62 T62 U62 V62 W62 X62 Y62 Z62 N69 O69 P69 Q69 R69 S69 T69 U69 V69 W69 X69 Y69 Z69">
    <cfRule priority="1" type="cellIs" operator="equal" stopIfTrue="1" dxfId="5">
      <formula>0</formula>
    </cfRule>
    <cfRule priority="2" type="cellIs" operator="between" stopIfTrue="1" dxfId="2">
      <formula>100</formula>
      <formula>110</formula>
    </cfRule>
    <cfRule priority="3" type="cellIs" operator="greaterThan" stopIfTrue="1" dxfId="3">
      <formula>1.1</formula>
    </cfRule>
    <cfRule priority="4" type="cellIs" operator="equal" stopIfTrue="1" dxfId="3">
      <formula>!</formula>
    </cfRule>
    <cfRule priority="5" type="cellIs" operator="equal" stopIfTrue="1" dxfId="5">
      <formula>0</formula>
    </cfRule>
    <cfRule priority="6" type="cellIs" operator="lessThan" stopIfTrue="1" dxfId="4">
      <formula>1</formula>
    </cfRule>
  </conditionalFormatting>
  <conditionalFormatting sqref="M21">
    <cfRule priority="1" type="cellIs" operator="lessThanOrEqual" stopIfTrue="1" dxfId="2">
      <formula>1.1</formula>
    </cfRule>
    <cfRule priority="2" type="cellIs" operator="greaterThan" stopIfTrue="1" dxfId="3">
      <formula>1.1</formula>
    </cfRule>
    <cfRule priority="3" type="cellIs" operator="equal" stopIfTrue="1" dxfId="3">
      <formula>!</formula>
    </cfRule>
    <cfRule priority="4" type="cellIs" operator="lessThan" stopIfTrue="1" dxfId="4">
      <formula>1</formula>
    </cfRule>
    <cfRule priority="5" type="cellIs" operator="between" stopIfTrue="1" dxfId="2">
      <formula>100</formula>
      <formula>110</formula>
    </cfRule>
    <cfRule priority="6" type="cellIs" operator="greaterThan" stopIfTrue="1" dxfId="3">
      <formula>1.1</formula>
    </cfRule>
    <cfRule priority="7" type="cellIs" operator="equal" stopIfTrue="1" dxfId="3">
      <formula>!</formula>
    </cfRule>
    <cfRule priority="8" type="cellIs" operator="equal" stopIfTrue="1" dxfId="5">
      <formula>0</formula>
    </cfRule>
    <cfRule priority="9" type="cellIs" operator="lessThan" stopIfTrue="1" dxfId="4">
      <formula>1</formula>
    </cfRule>
    <cfRule priority="10" type="cellIs" operator="equal" stopIfTrue="1" dxfId="5">
      <formula>0</formula>
    </cfRule>
    <cfRule priority="11" type="cellIs" operator="lessThan" stopIfTrue="1" dxfId="4">
      <formula>1</formula>
    </cfRule>
    <cfRule priority="12" type="cellIs" operator="lessThanOrEqual" stopIfTrue="1" dxfId="2">
      <formula>1.1</formula>
    </cfRule>
    <cfRule priority="13" type="cellIs" operator="greaterThan" stopIfTrue="1" dxfId="3">
      <formula>1.1</formula>
    </cfRule>
    <cfRule priority="14" type="cellIs" operator="equal" stopIfTrue="1" dxfId="3">
      <formula>!</formula>
    </cfRule>
    <cfRule priority="15" type="cellIs" operator="between" stopIfTrue="1" dxfId="2">
      <formula>100</formula>
      <formula>110</formula>
    </cfRule>
    <cfRule priority="16" type="cellIs" operator="greaterThan" stopIfTrue="1" dxfId="3">
      <formula>1.1</formula>
    </cfRule>
    <cfRule priority="17" type="cellIs" operator="equal" stopIfTrue="1" dxfId="3">
      <formula>!</formula>
    </cfRule>
    <cfRule priority="18" type="cellIs" operator="equal" stopIfTrue="1" dxfId="5">
      <formula>0</formula>
    </cfRule>
    <cfRule priority="19" type="cellIs" operator="lessThan" stopIfTrue="1" dxfId="4">
      <formula>1</formula>
    </cfRule>
    <cfRule priority="20" type="cellIs" operator="between" stopIfTrue="1" dxfId="2">
      <formula>100</formula>
      <formula>110</formula>
    </cfRule>
    <cfRule priority="21" type="cellIs" operator="greaterThan" stopIfTrue="1" dxfId="3">
      <formula>1.1</formula>
    </cfRule>
    <cfRule priority="22" type="cellIs" operator="equal" stopIfTrue="1" dxfId="3">
      <formula>!</formula>
    </cfRule>
    <cfRule priority="23" type="cellIs" operator="equal" stopIfTrue="1" dxfId="5">
      <formula>0</formula>
    </cfRule>
    <cfRule priority="24" type="cellIs" operator="lessThan" stopIfTrue="1" dxfId="4">
      <formula>1</formula>
    </cfRule>
    <cfRule priority="25" type="cellIs" operator="between" stopIfTrue="1" dxfId="2">
      <formula>100</formula>
      <formula>110</formula>
    </cfRule>
    <cfRule priority="26" type="cellIs" operator="greaterThan" stopIfTrue="1" dxfId="3">
      <formula>1.1</formula>
    </cfRule>
    <cfRule priority="27" type="cellIs" operator="equal" stopIfTrue="1" dxfId="3">
      <formula>!</formula>
    </cfRule>
    <cfRule priority="28" type="cellIs" operator="equal" stopIfTrue="1" dxfId="5">
      <formula>0</formula>
    </cfRule>
    <cfRule priority="29" type="cellIs" operator="lessThan" stopIfTrue="1" dxfId="4">
      <formula>1</formula>
    </cfRule>
    <cfRule priority="30" type="cellIs" operator="equal" stopIfTrue="1" dxfId="5">
      <formula>0</formula>
    </cfRule>
    <cfRule priority="31" type="cellIs" operator="between" stopIfTrue="1" dxfId="2">
      <formula>100</formula>
      <formula>110</formula>
    </cfRule>
    <cfRule priority="32" type="cellIs" operator="greaterThan" stopIfTrue="1" dxfId="3">
      <formula>1.1</formula>
    </cfRule>
    <cfRule priority="33" type="cellIs" operator="equal" stopIfTrue="1" dxfId="3">
      <formula>!</formula>
    </cfRule>
    <cfRule priority="34" type="cellIs" operator="equal" stopIfTrue="1" dxfId="5">
      <formula>0</formula>
    </cfRule>
    <cfRule priority="35" type="cellIs" operator="lessThan" stopIfTrue="1" dxfId="4">
      <formula>1</formula>
    </cfRule>
  </conditionalFormatting>
  <conditionalFormatting sqref="M2 D3 E3 M3 M4 M5 M6 D9 E9 F9 G9 H9 I9 J9 K9 L9 M9 N9 O9 P9 Q9 R9 S9 T9 U9 V9 W9 X9 Y9 Z9 D10 E10 F10 G10 H10 I10 J10 K10 L10 M10 N10 O10 P10 Q10 R10 S10 T10 U10 V10 W10 X10 Y10 Z10 D11 E11 F11 G11 H11 I11 J11 K11 L11 M11 N11 O11 P11 Q11 R11 S11 T11 U11 V11 W11 X11 Y11 Z11 D12 E12 F12 G12 H12 I12 J12 K12 L12 M12 N12 O12 P12 Q12 R12 S12 T12 U12 V12 W12 X12 Y12 Z12 D13 E13 F13 G13 H13 I13 J13 K13 L13 M13 N13 O13 P13 Q13 R13 S13 T13 U13 V13 W13 X13 Y13 Z13 N14 O14 P14 Q14 R14 S14 T14 U14 V14 W14 X14 Y14 Z14 D16 E16 F16 G16 H16 I16 J16 K16 L16 M16 N16 O16 P16 Q16 R16 S16 T16 U16 V16 W16 X16 Y16 Z16 D17 E17 F17 G17 H17 I17 J17 K17 L17 M17 N17 O17 P17 Q17 R17 S17 T17 U17 V17 W17 X17 Y17 Z17 D18 E18 F18 G18 H18 I18 J18 K18 L18 M18 N18 O18 P18 Q18 R18 S18 T18 U18 V18 W18 X18 Y18 Z18 D19 E19 F19 G19 H19 I19 J19 K19 L19 M19 N19 O19 P19 Q19 R19 S19 T19 U19 V19 W19 X19 Y19 Z19 D20 E20 F20 G20 H20 I20 J20 K20 L20 M20 N20 O20 P20 Q20 R20 S20 T20 U20 V20 W20 X20 Y20 Z20 D23 E23 F23 G23 H23 I23 J23 K23 L23 M23 N23 O23 P23 Q23 R23 S23 T23 U23 V23 W23 X23 Y23 Z23 D24 E24 F24 G24 H24 I24 J24 K24 L24 M24 N24 O24 P24 Q24 R24 S24 T24 U24 V24 W24 X24 Y24 Z24 D25 E25 F25 G25 H25 I25 J25 K25 L25 M25 N25 O25 P25 Q25 R25 S25 T25 U25 V25 W25 X25 Y25 Z25 D26 E26 F26 G26 H26 I26 J26 K26 L26 M26 N26 O26 P26 Q26 R26 S26 T26 U26 V26 W26 X26 Y26 Z26 D27 E27 F27 G27 H27 I27 J27 K27 L27 M27 N27 O27 P27 Q27 R27 S27 T27 U27 V27 W27 X27 Y27 Z27 D29 E29 F29 G29 H29 I29 J29 K29 L29 M29 N29 O29 P29 Q29 R29 S29 T29 U29 V29 W29 X29 Y29 Z29 D30 E30 F30 G30 H30 I30 J30 K30 L30 M30 N30 O30 P30 Q30 R30 S30 T30 U30 V30 W30 X30 Y30 Z30 D31 E31 F31 G31 H31 I31 J31 K31 L31 M31 N31 O31 P31 Q31 R31 S31 T31 U31 V31 W31 X31 Y31 Z31 D32 E32 F32 G32 H32 I32 J32 K32 L32 M32 N32 O32 P32 Q32 R32 S32 T32 U32 V32 W32 X32 Y32 Z32 D33 E33 F33 G33 H33 I33 J33 K33 L33 M33 N33 O33 P33 Q33 R33 S33 T33 U33 V33 W33 X33 Y33 Z33 D35 E35 F35 G35 H35 I35 J35 K35 L35 M35 N35 O35 P35 Q35 R35 S35 T35 U35 V35 W35 X35 Y35 Z35 D36 E36 F36 G36 H36 I36 J36 K36 L36 M36 N36 O36 P36 Q36 R36 S36 T36 U36 V36 W36 X36 Y36 Z36 D37 E37 F37 G37 H37 I37 J37 K37 L37 M37 N37 O37 P37 Q37 R37 S37 T37 U37 V37 W37 X37 Y37 Z37 D38 E38 F38 G38 H38 I38 J38 K38 L38 M38 N38 O38 P38 Q38 R38 S38 T38 U38 V38 W38 X38 Y38 Z38 D39 E39 F39 G39 H39 I39 J39 K39 L39 M39 N39 O39 P39 Q39 R39 S39 T39 U39 V39 W39 X39 Y39 Z39 D42 E42 F42 G42 H42 I42 J42 K42 L42 M42 N42 O42 P42 Q42 R42 S42 T42 U42 V42 W42 X42 Y42 Z42 D43 E43 F43 G43 H43 I43 J43 K43 L43 M43 N43 O43 P43 Q43 R43 S43 T43 U43 V43 W43 X43 Y43 Z43 D44 E44 F44 G44 H44 I44 J44 K44 L44 M44 N44 O44 P44 Q44 R44 S44 T44 U44 V44 W44 X44 Y44 Z44 D45 E45 F45 G45 H45 I45 J45 K45 L45 M45 N45 O45 P45 Q45 R45 S45 T45 U45 V45 W45 X45 Y45 Z45 D46 E46 F46 G46 H46 I46 J46 K46 L46 M46 N46 O46 P46 Q46 R46 S46 T46 U46 V46 W46 X46 Y46 Z46 D49 E49 F49 G49 H49 I49 J49 K49 L49 M49 N49 O49 P49 Q49 R49 S49 T49 U49 V49 W49 X49 Y49 Z49 D50 E50 F50 G50 H50 I50 J50 K50 L50 M50 N50 O50 P50 Q50 R50 S50 T50 U50 V50 W50 X50 Y50 Z50 D51 E51 F51 G51 H51 I51 J51 K51 L51 M51 N51 O51 P51 Q51 R51 S51 T51 U51 V51 W51 X51 Y51 Z51 D52 E52 F52 G52 H52 I52 J52 K52 L52 M52 N52 O52 P52 Q52 R52 S52 T52 U52 V52 W52 X52 Y52 Z52 D53 E53 F53 G53 H53 I53 J53 K53 L53 M53 N53 O53 P53 Q53 R53 S53 T53 U53 V53 W53 X53 Y53 Z53 D56 E56 F56 G56 H56 I56 J56 K56 L56 M56 N56 O56 P56 Q56 R56 S56 T56 U56 V56 W56 X56 Y56 Z56 D57 E57 F57 G57 H57 I57 J57 K57 L57 M57 N57 O57 P57 Q57 R57 S57 T57 U57 V57 W57 X57 Y57 Z57 D58 E58 F58 G58 H58 I58 J58 K58 L58 M58 N58 O58 P58 Q58 R58 S58 T58 U58 V58 W58 X58 Y58 Z58 D59 E59 F59 G59 H59 I59 J59 K59 L59 M59 N59 O59 P59 Q59 R59 S59 T59 U59 V59 W59 X59 Y59 Z59 D60 E60 F60 G60 H60 I60 J60 K60 L60 M60 N60 O60 P60 Q60 R60 S60 T60 U60 V60 W60 X60 Y60 Z60 D63 E63 F63 G63 H63 I63 J63 K63 L63 M63 N63 O63 P63 Q63 R63 S63 T63 U63 V63 W63 X63 Y63 Z63 D64 E64 F64 G64 H64 I64 J64 K64 L64 M64 N64 O64 P64 Q64 R64 S64 T64 U64 V64 W64 X64 Y64 Z64 D65 E65 F65 G65 H65 I65 J65 K65 L65 M65 N65 O65 P65 Q65 R65 S65 T65 U65 V65 W65 X65 Y65 Z65 D66 E66 F66 G66 H66 I66 J66 K66 L66 M66 N66 O66 P66 Q66 R66 S66 T66 U66 V66 W66 X66 Y66 Z66 D67 E67 F67 G67 H67 I67 J67 K67 L67 M67 N67 O67 P67 Q67 R67 S67 T67 U67 V67 W67 X67 Y67 Z67 X68 Y68 Z68 D70 E70 F70 G70 H70 I70 J70 K70 L70 M70 N70 O70 P70 Q70 R70 S70 T70 U70 V70 W70 X70 Y70 Z70 D71 E71 F71 G71 H71 I71 J71 K71 L71 M71 N71 O71 P71 Q71 R71 S71 T71 U71 V71 W71 X71 Y71 Z71 N72 O72 P72 Q72 R72 S72 T72 U72 V72 W72 X72 Y72 Z72 D73 E73 F73 G73 H73 I73 J73 K73 L73 M73 N73 O73 P73 Q73 R73 S73 T73 U73 V73 W73 X73 Y73 Z73">
    <cfRule priority="1" type="cellIs" operator="equal" stopIfTrue="1" dxfId="5">
      <formula>0</formula>
    </cfRule>
  </conditionalFormatting>
</worksheet>
</file>